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50.128.106\管理課\★ホームページ関連\部数表データ\青森県\"/>
    </mc:Choice>
  </mc:AlternateContent>
  <xr:revisionPtr revIDLastSave="0" documentId="13_ncr:1_{82950280-7308-4F15-8718-84AF53FB407D}" xr6:coauthVersionLast="47" xr6:coauthVersionMax="47" xr10:uidLastSave="{00000000-0000-0000-0000-000000000000}"/>
  <bookViews>
    <workbookView xWindow="-120" yWindow="-120" windowWidth="29040" windowHeight="15720" tabRatio="906" xr2:uid="{CCCECF8C-311F-4F1F-9E3C-A3D68BF6E7DC}"/>
  </bookViews>
  <sheets>
    <sheet name="表紙" sheetId="16" r:id="rId1"/>
    <sheet name="市郡別" sheetId="5" r:id="rId2"/>
    <sheet name="青森市" sheetId="4" r:id="rId3"/>
    <sheet name="東津軽郡・むつ市・下北郡・弘前市（中津軽郡）" sheetId="6" r:id="rId4"/>
    <sheet name="黒石市・南津軽郡・五所川原市" sheetId="7" r:id="rId5"/>
    <sheet name="北津軽郡・つがる市・西津軽郡" sheetId="9" r:id="rId6"/>
    <sheet name="三戸郡・八戸市" sheetId="11" r:id="rId7"/>
    <sheet name="上北郡・十和田市・三沢市" sheetId="8" r:id="rId8"/>
  </sheets>
  <definedNames>
    <definedName name="_xlnm.Print_Area" localSheetId="0">表紙!$A$1:$L$36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6" l="1"/>
  <c r="N31" i="6" l="1"/>
  <c r="M31" i="6"/>
  <c r="F10" i="5" s="1"/>
  <c r="Q31" i="6"/>
  <c r="R31" i="6"/>
  <c r="J29" i="5"/>
  <c r="U13" i="11"/>
  <c r="L29" i="5" s="1"/>
  <c r="Q13" i="11"/>
  <c r="R13" i="11"/>
  <c r="K29" i="5" s="1"/>
  <c r="V13" i="11"/>
  <c r="M29" i="5" s="1"/>
  <c r="Z30" i="11"/>
  <c r="Y30" i="11"/>
  <c r="L14" i="5" s="1"/>
  <c r="Y21" i="4"/>
  <c r="Q5" i="5" s="1"/>
  <c r="U21" i="4"/>
  <c r="Q7" i="5" s="1"/>
  <c r="Q21" i="4"/>
  <c r="H5" i="5" s="1"/>
  <c r="M21" i="4"/>
  <c r="F5" i="5" s="1"/>
  <c r="Z21" i="4"/>
  <c r="R5" i="5"/>
  <c r="V21" i="4"/>
  <c r="R7" i="5"/>
  <c r="R21" i="4"/>
  <c r="N21" i="4"/>
  <c r="J14" i="4"/>
  <c r="J10" i="4"/>
  <c r="F17" i="4"/>
  <c r="F13" i="4"/>
  <c r="J27" i="4"/>
  <c r="E5" i="5"/>
  <c r="F5" i="4"/>
  <c r="Z27" i="4"/>
  <c r="V27" i="4"/>
  <c r="R27" i="4"/>
  <c r="M5" i="5" s="1"/>
  <c r="C5" i="5" s="1"/>
  <c r="N27" i="4"/>
  <c r="Y27" i="4"/>
  <c r="N5" i="5" s="1"/>
  <c r="U27" i="4"/>
  <c r="Q27" i="4"/>
  <c r="M27" i="4"/>
  <c r="J5" i="5" s="1"/>
  <c r="I36" i="6"/>
  <c r="Y36" i="6"/>
  <c r="N10" i="5" s="1"/>
  <c r="V36" i="6"/>
  <c r="U36" i="6"/>
  <c r="J10" i="5" s="1"/>
  <c r="V31" i="6"/>
  <c r="U31" i="6"/>
  <c r="J36" i="6"/>
  <c r="R10" i="5" s="1"/>
  <c r="E29" i="6"/>
  <c r="F29" i="6"/>
  <c r="I14" i="4"/>
  <c r="I10" i="4"/>
  <c r="E17" i="4"/>
  <c r="I27" i="4" s="1"/>
  <c r="E5" i="4"/>
  <c r="E13" i="4"/>
  <c r="Z36" i="6"/>
  <c r="O10" i="5" s="1"/>
  <c r="M14" i="5"/>
  <c r="I13" i="11"/>
  <c r="Q29" i="5" s="1"/>
  <c r="E13" i="11"/>
  <c r="J13" i="11"/>
  <c r="Z24" i="8"/>
  <c r="R19" i="5"/>
  <c r="Y24" i="8"/>
  <c r="V24" i="8"/>
  <c r="U24" i="8"/>
  <c r="R24" i="8"/>
  <c r="Q24" i="8"/>
  <c r="J24" i="8"/>
  <c r="R18" i="5"/>
  <c r="I24" i="8"/>
  <c r="Q18" i="5" s="1"/>
  <c r="F24" i="8"/>
  <c r="E24" i="8"/>
  <c r="Z20" i="8"/>
  <c r="R17" i="5"/>
  <c r="Y20" i="8"/>
  <c r="V20" i="8"/>
  <c r="M16" i="5" s="1"/>
  <c r="U20" i="8"/>
  <c r="R20" i="8"/>
  <c r="Q20" i="8"/>
  <c r="J16" i="5" s="1"/>
  <c r="N20" i="8"/>
  <c r="G16" i="5"/>
  <c r="M20" i="8"/>
  <c r="J20" i="8"/>
  <c r="R16" i="5"/>
  <c r="I20" i="8"/>
  <c r="Q16" i="5" s="1"/>
  <c r="F20" i="8"/>
  <c r="E16" i="5"/>
  <c r="E20" i="8"/>
  <c r="V15" i="8"/>
  <c r="M30" i="5" s="1"/>
  <c r="C30" i="5" s="1"/>
  <c r="U15" i="8"/>
  <c r="R15" i="8"/>
  <c r="Q15" i="8"/>
  <c r="J15" i="8"/>
  <c r="R30" i="5"/>
  <c r="I15" i="8"/>
  <c r="Q30" i="5" s="1"/>
  <c r="F15" i="8"/>
  <c r="E15" i="8"/>
  <c r="R23" i="11"/>
  <c r="Q23" i="11"/>
  <c r="J14" i="5" s="1"/>
  <c r="N30" i="11"/>
  <c r="R14" i="5"/>
  <c r="M30" i="11"/>
  <c r="N23" i="11"/>
  <c r="M23" i="11"/>
  <c r="H14" i="5" s="1"/>
  <c r="J30" i="11"/>
  <c r="R15" i="5"/>
  <c r="I30" i="11"/>
  <c r="Q15" i="5" s="1"/>
  <c r="J23" i="11"/>
  <c r="G14" i="5"/>
  <c r="I23" i="11"/>
  <c r="F14" i="5" s="1"/>
  <c r="F30" i="11"/>
  <c r="E30" i="11"/>
  <c r="D14" i="5" s="1"/>
  <c r="F13" i="11"/>
  <c r="E29" i="5"/>
  <c r="D29" i="5"/>
  <c r="Z23" i="9"/>
  <c r="O28" i="5"/>
  <c r="C28" i="5"/>
  <c r="Y23" i="9"/>
  <c r="J23" i="9"/>
  <c r="R28" i="5"/>
  <c r="I23" i="9"/>
  <c r="Q28" i="5"/>
  <c r="F23" i="9"/>
  <c r="E23" i="9"/>
  <c r="Z17" i="9"/>
  <c r="Y17" i="9"/>
  <c r="N20" i="5" s="1"/>
  <c r="J17" i="9"/>
  <c r="R20" i="5"/>
  <c r="I17" i="9"/>
  <c r="Q20" i="5" s="1"/>
  <c r="F17" i="9"/>
  <c r="E17" i="9"/>
  <c r="D20" i="5" s="1"/>
  <c r="Z11" i="9"/>
  <c r="Y11" i="9"/>
  <c r="N27" i="5" s="1"/>
  <c r="J11" i="9"/>
  <c r="R27" i="5"/>
  <c r="I11" i="9"/>
  <c r="Q27" i="5" s="1"/>
  <c r="F11" i="9"/>
  <c r="E11" i="9"/>
  <c r="O6" i="7"/>
  <c r="N6" i="7"/>
  <c r="K6" i="7"/>
  <c r="R12" i="5" s="1"/>
  <c r="J6" i="7"/>
  <c r="Q12" i="5" s="1"/>
  <c r="F6" i="7"/>
  <c r="AA22" i="7"/>
  <c r="O13" i="5"/>
  <c r="Z22" i="7"/>
  <c r="N13" i="5" s="1"/>
  <c r="W22" i="7"/>
  <c r="V22" i="7"/>
  <c r="J13" i="5" s="1"/>
  <c r="O22" i="7"/>
  <c r="G13" i="5" s="1"/>
  <c r="N22" i="7"/>
  <c r="K22" i="7"/>
  <c r="R13" i="5"/>
  <c r="J22" i="7"/>
  <c r="Q13" i="5" s="1"/>
  <c r="G22" i="7"/>
  <c r="E13" i="5"/>
  <c r="F22" i="7"/>
  <c r="D13" i="5" s="1"/>
  <c r="AA15" i="7"/>
  <c r="Z15" i="7"/>
  <c r="W15" i="7"/>
  <c r="K26" i="5" s="1"/>
  <c r="V15" i="7"/>
  <c r="K15" i="7"/>
  <c r="R26" i="5" s="1"/>
  <c r="J15" i="7"/>
  <c r="Q26" i="5" s="1"/>
  <c r="G15" i="7"/>
  <c r="F15" i="7"/>
  <c r="AA10" i="7"/>
  <c r="O21" i="5" s="1"/>
  <c r="Z10" i="7"/>
  <c r="K10" i="7"/>
  <c r="R21" i="5"/>
  <c r="J10" i="7"/>
  <c r="Q21" i="5"/>
  <c r="G10" i="7"/>
  <c r="E21" i="5"/>
  <c r="F10" i="7"/>
  <c r="D21" i="5" s="1"/>
  <c r="AA6" i="7"/>
  <c r="O12" i="5" s="1"/>
  <c r="Z6" i="7"/>
  <c r="N12" i="5" s="1"/>
  <c r="W6" i="7"/>
  <c r="V6" i="7"/>
  <c r="G6" i="7"/>
  <c r="E12" i="5"/>
  <c r="K10" i="5"/>
  <c r="F26" i="6"/>
  <c r="F36" i="6" s="1"/>
  <c r="E26" i="6"/>
  <c r="Q10" i="5"/>
  <c r="E23" i="6"/>
  <c r="I23" i="6"/>
  <c r="Q24" i="5" s="1"/>
  <c r="B24" i="5" s="1"/>
  <c r="Z15" i="6"/>
  <c r="M8" i="5"/>
  <c r="Y15" i="6"/>
  <c r="L8" i="5" s="1"/>
  <c r="V19" i="6"/>
  <c r="K8" i="5"/>
  <c r="V15" i="6"/>
  <c r="R9" i="5"/>
  <c r="U15" i="6"/>
  <c r="U19" i="6"/>
  <c r="R19" i="6"/>
  <c r="Q19" i="6"/>
  <c r="N19" i="6"/>
  <c r="M19" i="6"/>
  <c r="F8" i="5" s="1"/>
  <c r="I19" i="6"/>
  <c r="Q8" i="5"/>
  <c r="F19" i="6"/>
  <c r="E8" i="5" s="1"/>
  <c r="E19" i="6"/>
  <c r="E10" i="6"/>
  <c r="J10" i="6"/>
  <c r="R23" i="5" s="1"/>
  <c r="I10" i="6"/>
  <c r="Q23" i="5" s="1"/>
  <c r="J19" i="6"/>
  <c r="R8" i="5"/>
  <c r="Q17" i="5"/>
  <c r="J23" i="6"/>
  <c r="R24" i="5"/>
  <c r="E14" i="5"/>
  <c r="E20" i="5"/>
  <c r="E27" i="5"/>
  <c r="F10" i="6"/>
  <c r="K5" i="5"/>
  <c r="G5" i="5"/>
  <c r="J1" i="5"/>
  <c r="C1" i="5"/>
  <c r="R6" i="5"/>
  <c r="Q6" i="5"/>
  <c r="I5" i="5"/>
  <c r="L5" i="5"/>
  <c r="O5" i="5"/>
  <c r="V2" i="6"/>
  <c r="D1" i="6"/>
  <c r="C2" i="6"/>
  <c r="M2" i="6"/>
  <c r="F23" i="6"/>
  <c r="E24" i="5" s="1"/>
  <c r="Q11" i="5"/>
  <c r="G12" i="5"/>
  <c r="D18" i="5"/>
  <c r="K13" i="5"/>
  <c r="A1" i="5"/>
  <c r="E18" i="5"/>
  <c r="K30" i="5"/>
  <c r="K16" i="5"/>
  <c r="K18" i="5"/>
  <c r="M18" i="5"/>
  <c r="C18" i="5" s="1"/>
  <c r="I8" i="5"/>
  <c r="A1" i="8"/>
  <c r="A1" i="11"/>
  <c r="A1" i="9"/>
  <c r="A1" i="7"/>
  <c r="A1" i="6"/>
  <c r="I30" i="5"/>
  <c r="E26" i="5"/>
  <c r="O26" i="5"/>
  <c r="I14" i="5"/>
  <c r="K14" i="5"/>
  <c r="K20" i="5"/>
  <c r="J18" i="5"/>
  <c r="I18" i="5"/>
  <c r="H30" i="5"/>
  <c r="H31" i="5"/>
  <c r="Q14" i="5"/>
  <c r="L18" i="5"/>
  <c r="H18" i="5"/>
  <c r="Q19" i="5"/>
  <c r="F16" i="5"/>
  <c r="N21" i="5"/>
  <c r="J27" i="5"/>
  <c r="P2" i="5"/>
  <c r="I12" i="5"/>
  <c r="G31" i="5"/>
  <c r="L2" i="5"/>
  <c r="I2" i="5"/>
  <c r="F2" i="5"/>
  <c r="B2" i="5"/>
  <c r="R36" i="6"/>
  <c r="H10" i="5"/>
  <c r="Q36" i="6"/>
  <c r="F12" i="5"/>
  <c r="J12" i="5"/>
  <c r="J26" i="5"/>
  <c r="J2" i="7"/>
  <c r="W2" i="7"/>
  <c r="N2" i="7"/>
  <c r="D2" i="7"/>
  <c r="Q2" i="7"/>
  <c r="O1" i="7"/>
  <c r="E1" i="7"/>
  <c r="I2" i="11"/>
  <c r="V2" i="11"/>
  <c r="E1" i="11"/>
  <c r="M2" i="11"/>
  <c r="C2" i="11"/>
  <c r="P2" i="11"/>
  <c r="N1" i="11"/>
  <c r="D8" i="5"/>
  <c r="H8" i="5"/>
  <c r="H12" i="5"/>
  <c r="J20" i="5"/>
  <c r="L16" i="5"/>
  <c r="D23" i="5"/>
  <c r="D28" i="5"/>
  <c r="L30" i="5"/>
  <c r="I2" i="8"/>
  <c r="V2" i="8"/>
  <c r="E1" i="8"/>
  <c r="M2" i="8"/>
  <c r="C2" i="8"/>
  <c r="P2" i="8"/>
  <c r="N1" i="8"/>
  <c r="P2" i="6"/>
  <c r="N1" i="6"/>
  <c r="I2" i="9"/>
  <c r="V2" i="9"/>
  <c r="M2" i="9"/>
  <c r="C2" i="9"/>
  <c r="P2" i="9"/>
  <c r="N1" i="9"/>
  <c r="D1" i="9"/>
  <c r="G8" i="5"/>
  <c r="I10" i="5"/>
  <c r="G10" i="5"/>
  <c r="O20" i="5"/>
  <c r="C20" i="5"/>
  <c r="E28" i="5"/>
  <c r="N28" i="5"/>
  <c r="F13" i="5"/>
  <c r="K27" i="5"/>
  <c r="D27" i="5"/>
  <c r="J8" i="5"/>
  <c r="D24" i="5"/>
  <c r="R11" i="5"/>
  <c r="E30" i="5"/>
  <c r="J30" i="5"/>
  <c r="R29" i="5"/>
  <c r="D12" i="5"/>
  <c r="N26" i="5"/>
  <c r="Q9" i="5"/>
  <c r="C10" i="7"/>
  <c r="I31" i="5"/>
  <c r="B20" i="8"/>
  <c r="D16" i="5"/>
  <c r="B28" i="5"/>
  <c r="B23" i="6"/>
  <c r="B10" i="6"/>
  <c r="C14" i="5"/>
  <c r="E23" i="5"/>
  <c r="S3" i="4"/>
  <c r="S3" i="9"/>
  <c r="O27" i="5"/>
  <c r="C27" i="5"/>
  <c r="O31" i="5"/>
  <c r="S3" i="8" l="1"/>
  <c r="C16" i="5"/>
  <c r="M22" i="5"/>
  <c r="M31" i="5"/>
  <c r="B30" i="11"/>
  <c r="B14" i="5"/>
  <c r="B15" i="8"/>
  <c r="J31" i="5"/>
  <c r="B24" i="8"/>
  <c r="B18" i="5"/>
  <c r="L22" i="5"/>
  <c r="B16" i="5"/>
  <c r="B23" i="9"/>
  <c r="B27" i="5"/>
  <c r="B11" i="9"/>
  <c r="C15" i="7"/>
  <c r="G22" i="5"/>
  <c r="G32" i="5" s="1"/>
  <c r="D26" i="5"/>
  <c r="B26" i="5" s="1"/>
  <c r="C22" i="7"/>
  <c r="C26" i="5"/>
  <c r="C6" i="7"/>
  <c r="C13" i="5"/>
  <c r="C21" i="5"/>
  <c r="B21" i="5"/>
  <c r="I22" i="5"/>
  <c r="I32" i="5" s="1"/>
  <c r="O22" i="5"/>
  <c r="O32" i="5" s="1"/>
  <c r="T3" i="7"/>
  <c r="K12" i="5"/>
  <c r="C12" i="5" s="1"/>
  <c r="B12" i="5"/>
  <c r="E31" i="5"/>
  <c r="C24" i="5"/>
  <c r="S3" i="6"/>
  <c r="E10" i="5"/>
  <c r="C23" i="5"/>
  <c r="R31" i="5"/>
  <c r="R22" i="5"/>
  <c r="C8" i="5"/>
  <c r="E36" i="6"/>
  <c r="Q31" i="5"/>
  <c r="B8" i="5"/>
  <c r="B19" i="6"/>
  <c r="F22" i="5"/>
  <c r="F32" i="5" s="1"/>
  <c r="B23" i="5"/>
  <c r="Q22" i="5"/>
  <c r="N31" i="5"/>
  <c r="B20" i="5"/>
  <c r="N22" i="5"/>
  <c r="D30" i="5"/>
  <c r="B30" i="5" s="1"/>
  <c r="J22" i="5"/>
  <c r="B17" i="9"/>
  <c r="B13" i="5"/>
  <c r="D10" i="5"/>
  <c r="B10" i="5" s="1"/>
  <c r="B36" i="6"/>
  <c r="D5" i="5"/>
  <c r="B27" i="4"/>
  <c r="H22" i="5"/>
  <c r="H32" i="5" s="1"/>
  <c r="B29" i="5"/>
  <c r="L31" i="5"/>
  <c r="B13" i="11"/>
  <c r="S3" i="11"/>
  <c r="C29" i="5"/>
  <c r="K31" i="5"/>
  <c r="M32" i="5" l="1"/>
  <c r="J32" i="5"/>
  <c r="L32" i="5"/>
  <c r="Q32" i="5"/>
  <c r="S1" i="4"/>
  <c r="T1" i="7" s="1"/>
  <c r="R32" i="5"/>
  <c r="K22" i="5"/>
  <c r="K32" i="5" s="1"/>
  <c r="C10" i="5"/>
  <c r="E22" i="5"/>
  <c r="C22" i="5" s="1"/>
  <c r="N32" i="5"/>
  <c r="D31" i="5"/>
  <c r="B31" i="5" s="1"/>
  <c r="D22" i="5"/>
  <c r="B22" i="5" s="1"/>
  <c r="B5" i="5"/>
  <c r="C31" i="5"/>
  <c r="S1" i="8" l="1"/>
  <c r="S1" i="6"/>
  <c r="S1" i="11"/>
  <c r="S1" i="9"/>
  <c r="C32" i="5"/>
  <c r="M2" i="5" s="1"/>
  <c r="E32" i="5"/>
  <c r="D32" i="5"/>
  <c r="B32" i="5"/>
</calcChain>
</file>

<file path=xl/sharedStrings.xml><?xml version="1.0" encoding="utf-8"?>
<sst xmlns="http://schemas.openxmlformats.org/spreadsheetml/2006/main" count="1169" uniqueCount="468">
  <si>
    <t>市野沢</t>
    <rPh sb="0" eb="1">
      <t>シ</t>
    </rPh>
    <rPh sb="1" eb="2">
      <t>ノ</t>
    </rPh>
    <rPh sb="2" eb="3">
      <t>サワ</t>
    </rPh>
    <phoneticPr fontId="10"/>
  </si>
  <si>
    <t>島守</t>
    <rPh sb="0" eb="1">
      <t>シマ</t>
    </rPh>
    <rPh sb="1" eb="2">
      <t>モリ</t>
    </rPh>
    <phoneticPr fontId="10"/>
  </si>
  <si>
    <t>金木</t>
    <rPh sb="0" eb="2">
      <t>カネキ</t>
    </rPh>
    <phoneticPr fontId="10"/>
  </si>
  <si>
    <t>市浦</t>
    <rPh sb="0" eb="1">
      <t>イチ</t>
    </rPh>
    <rPh sb="1" eb="2">
      <t>ウラ</t>
    </rPh>
    <phoneticPr fontId="10"/>
  </si>
  <si>
    <t>中泊</t>
    <rPh sb="0" eb="1">
      <t>ジュウ</t>
    </rPh>
    <rPh sb="1" eb="2">
      <t>ハク</t>
    </rPh>
    <phoneticPr fontId="10"/>
  </si>
  <si>
    <t>青森市</t>
    <rPh sb="0" eb="2">
      <t>アオモリ</t>
    </rPh>
    <rPh sb="2" eb="3">
      <t>シ</t>
    </rPh>
    <phoneticPr fontId="3"/>
  </si>
  <si>
    <t>陸奥新報</t>
    <rPh sb="0" eb="2">
      <t>ムツ</t>
    </rPh>
    <rPh sb="2" eb="4">
      <t>シンポウ</t>
    </rPh>
    <phoneticPr fontId="4"/>
  </si>
  <si>
    <t>東奥日報</t>
    <rPh sb="0" eb="1">
      <t>ヒガシ</t>
    </rPh>
    <rPh sb="1" eb="2">
      <t>オク</t>
    </rPh>
    <rPh sb="2" eb="4">
      <t>ニッポウ</t>
    </rPh>
    <phoneticPr fontId="4"/>
  </si>
  <si>
    <t>デーリー東北</t>
    <rPh sb="4" eb="6">
      <t>トウホク</t>
    </rPh>
    <phoneticPr fontId="4"/>
  </si>
  <si>
    <t>中央紙</t>
    <rPh sb="0" eb="2">
      <t>チュウオウ</t>
    </rPh>
    <rPh sb="2" eb="3">
      <t>シ</t>
    </rPh>
    <phoneticPr fontId="4"/>
  </si>
  <si>
    <t>河北</t>
    <rPh sb="0" eb="2">
      <t>カホク</t>
    </rPh>
    <phoneticPr fontId="5"/>
  </si>
  <si>
    <t>下長</t>
    <rPh sb="0" eb="1">
      <t>シタ</t>
    </rPh>
    <rPh sb="1" eb="2">
      <t>チョウ</t>
    </rPh>
    <phoneticPr fontId="10"/>
  </si>
  <si>
    <t>他紙</t>
    <rPh sb="0" eb="2">
      <t>タシ</t>
    </rPh>
    <phoneticPr fontId="3"/>
  </si>
  <si>
    <t>陸奥 弘前市</t>
    <rPh sb="0" eb="2">
      <t>ムツ</t>
    </rPh>
    <rPh sb="3" eb="6">
      <t>ヒロサキシ</t>
    </rPh>
    <phoneticPr fontId="10"/>
  </si>
  <si>
    <t>五所川原</t>
    <rPh sb="0" eb="4">
      <t>ゴショガワラ</t>
    </rPh>
    <phoneticPr fontId="3"/>
  </si>
  <si>
    <t>合</t>
    <rPh sb="0" eb="1">
      <t>ゴウ</t>
    </rPh>
    <phoneticPr fontId="10"/>
  </si>
  <si>
    <t>計</t>
    <rPh sb="0" eb="1">
      <t>ケイ</t>
    </rPh>
    <phoneticPr fontId="3"/>
  </si>
  <si>
    <t>陸奥新報</t>
    <rPh sb="0" eb="2">
      <t>ムツ</t>
    </rPh>
    <rPh sb="2" eb="4">
      <t>シンポウ</t>
    </rPh>
    <phoneticPr fontId="3"/>
  </si>
  <si>
    <t>デーリー東北</t>
    <rPh sb="4" eb="6">
      <t>トウホク</t>
    </rPh>
    <phoneticPr fontId="3"/>
  </si>
  <si>
    <t>Y</t>
  </si>
  <si>
    <t>日経</t>
    <rPh sb="0" eb="2">
      <t>ニッケイ</t>
    </rPh>
    <phoneticPr fontId="10"/>
  </si>
  <si>
    <t>仙台市若林区卸町東３丁目４-１  〒984-0002</t>
    <rPh sb="0" eb="3">
      <t>センダイシ</t>
    </rPh>
    <rPh sb="3" eb="6">
      <t>ワカバヤシク</t>
    </rPh>
    <rPh sb="6" eb="8">
      <t>オロシマチ</t>
    </rPh>
    <rPh sb="8" eb="9">
      <t>ヒガシ</t>
    </rPh>
    <rPh sb="10" eb="12">
      <t>チョウメ</t>
    </rPh>
    <phoneticPr fontId="3"/>
  </si>
  <si>
    <t xml:space="preserve"> </t>
    <phoneticPr fontId="3"/>
  </si>
  <si>
    <t xml:space="preserve"> Ｔｅｌ   ０２２－３９０－７３２２</t>
    <phoneticPr fontId="3"/>
  </si>
  <si>
    <t xml:space="preserve"> Ｆａｘ  ０２２－３９０－７８２２</t>
    <phoneticPr fontId="3"/>
  </si>
  <si>
    <t>http://www.kahoku-orikomi.co.jp</t>
    <phoneticPr fontId="3"/>
  </si>
  <si>
    <t>大久保</t>
    <rPh sb="0" eb="3">
      <t>オオクボ</t>
    </rPh>
    <phoneticPr fontId="10"/>
  </si>
  <si>
    <t>八戸ﾆｭｰﾀｳﾝ</t>
    <rPh sb="0" eb="2">
      <t>８コ</t>
    </rPh>
    <phoneticPr fontId="10"/>
  </si>
  <si>
    <t>弘前市に含む。</t>
    <rPh sb="0" eb="3">
      <t>ヒロサキシ</t>
    </rPh>
    <rPh sb="4" eb="5">
      <t>フク</t>
    </rPh>
    <phoneticPr fontId="5"/>
  </si>
  <si>
    <t>妙見</t>
    <rPh sb="0" eb="1">
      <t>タエ</t>
    </rPh>
    <rPh sb="1" eb="2">
      <t>ミ</t>
    </rPh>
    <phoneticPr fontId="10"/>
  </si>
  <si>
    <t>計</t>
    <rPh sb="0" eb="1">
      <t>ケイ</t>
    </rPh>
    <phoneticPr fontId="10"/>
  </si>
  <si>
    <t>青森県</t>
    <rPh sb="0" eb="1">
      <t>アオ</t>
    </rPh>
    <rPh sb="1" eb="2">
      <t>モリ</t>
    </rPh>
    <rPh sb="2" eb="3">
      <t>イワテケン</t>
    </rPh>
    <phoneticPr fontId="3"/>
  </si>
  <si>
    <t>市郡別集計</t>
    <rPh sb="0" eb="1">
      <t>シ</t>
    </rPh>
    <rPh sb="1" eb="2">
      <t>グン</t>
    </rPh>
    <rPh sb="2" eb="3">
      <t>ベツ</t>
    </rPh>
    <rPh sb="3" eb="5">
      <t>シュウケイ</t>
    </rPh>
    <phoneticPr fontId="3"/>
  </si>
  <si>
    <t>広告主名</t>
  </si>
  <si>
    <t>タイトル</t>
  </si>
  <si>
    <t>代理店名</t>
  </si>
  <si>
    <t>サイズ</t>
  </si>
  <si>
    <t>折込日</t>
  </si>
  <si>
    <t>地 区</t>
  </si>
  <si>
    <t>部数</t>
  </si>
  <si>
    <t>折込数</t>
  </si>
  <si>
    <t>大鰐</t>
    <rPh sb="0" eb="2">
      <t>オオワニ</t>
    </rPh>
    <phoneticPr fontId="3"/>
  </si>
  <si>
    <t>折込日</t>
    <rPh sb="0" eb="2">
      <t>オリコミ</t>
    </rPh>
    <rPh sb="2" eb="3">
      <t>ビ</t>
    </rPh>
    <phoneticPr fontId="5"/>
  </si>
  <si>
    <t>広告主名</t>
    <phoneticPr fontId="5"/>
  </si>
  <si>
    <t>八戸北部</t>
    <rPh sb="0" eb="1">
      <t>ハチ</t>
    </rPh>
    <rPh sb="1" eb="2">
      <t>ト</t>
    </rPh>
    <rPh sb="2" eb="4">
      <t>ホクブ</t>
    </rPh>
    <phoneticPr fontId="10"/>
  </si>
  <si>
    <t>川口本店</t>
    <rPh sb="0" eb="2">
      <t>カワグチ</t>
    </rPh>
    <rPh sb="2" eb="4">
      <t>ホンテン</t>
    </rPh>
    <phoneticPr fontId="10"/>
  </si>
  <si>
    <t>吹上</t>
    <rPh sb="0" eb="2">
      <t>フキアゲ</t>
    </rPh>
    <phoneticPr fontId="10"/>
  </si>
  <si>
    <t>是川</t>
    <rPh sb="0" eb="1">
      <t>ゼ</t>
    </rPh>
    <rPh sb="1" eb="2">
      <t>カワ</t>
    </rPh>
    <phoneticPr fontId="10"/>
  </si>
  <si>
    <t>根城</t>
    <rPh sb="0" eb="2">
      <t>ネジロ</t>
    </rPh>
    <phoneticPr fontId="10"/>
  </si>
  <si>
    <t>新井田</t>
    <rPh sb="0" eb="3">
      <t>ニイダ</t>
    </rPh>
    <phoneticPr fontId="10"/>
  </si>
  <si>
    <t>妙</t>
    <rPh sb="0" eb="1">
      <t>タエ</t>
    </rPh>
    <phoneticPr fontId="10"/>
  </si>
  <si>
    <t>八戸東部</t>
    <rPh sb="0" eb="1">
      <t>ハチ</t>
    </rPh>
    <rPh sb="1" eb="2">
      <t>ト</t>
    </rPh>
    <rPh sb="2" eb="4">
      <t>トウブ</t>
    </rPh>
    <phoneticPr fontId="10"/>
  </si>
  <si>
    <t>田面木</t>
    <rPh sb="0" eb="1">
      <t>タ</t>
    </rPh>
    <rPh sb="1" eb="2">
      <t>メン</t>
    </rPh>
    <rPh sb="2" eb="3">
      <t>キ</t>
    </rPh>
    <phoneticPr fontId="10"/>
  </si>
  <si>
    <t>八戸西</t>
    <rPh sb="0" eb="1">
      <t>ハチ</t>
    </rPh>
    <rPh sb="1" eb="2">
      <t>ト</t>
    </rPh>
    <rPh sb="2" eb="3">
      <t>ニシ</t>
    </rPh>
    <phoneticPr fontId="10"/>
  </si>
  <si>
    <t>市川</t>
    <rPh sb="0" eb="2">
      <t>イチカワ</t>
    </rPh>
    <phoneticPr fontId="10"/>
  </si>
  <si>
    <t>河原木</t>
    <rPh sb="0" eb="2">
      <t>カワラ</t>
    </rPh>
    <rPh sb="2" eb="3">
      <t>キ</t>
    </rPh>
    <phoneticPr fontId="10"/>
  </si>
  <si>
    <t>むつ市</t>
    <rPh sb="0" eb="3">
      <t>ムツシ</t>
    </rPh>
    <phoneticPr fontId="3"/>
  </si>
  <si>
    <t>弘前市</t>
    <rPh sb="0" eb="3">
      <t>ヒロサキシ</t>
    </rPh>
    <phoneticPr fontId="3"/>
  </si>
  <si>
    <t>黒石市</t>
    <rPh sb="0" eb="3">
      <t>クロイシシ</t>
    </rPh>
    <phoneticPr fontId="3"/>
  </si>
  <si>
    <t>五所川原市</t>
    <rPh sb="0" eb="5">
      <t>ゴショガワラシ</t>
    </rPh>
    <phoneticPr fontId="3"/>
  </si>
  <si>
    <t>八戸市</t>
    <rPh sb="0" eb="3">
      <t>ハチノヘシ</t>
    </rPh>
    <phoneticPr fontId="5"/>
  </si>
  <si>
    <t>十和田市</t>
    <rPh sb="0" eb="4">
      <t>トワダシ</t>
    </rPh>
    <phoneticPr fontId="5"/>
  </si>
  <si>
    <t>三沢市</t>
    <rPh sb="0" eb="3">
      <t>ミサワシ</t>
    </rPh>
    <phoneticPr fontId="5"/>
  </si>
  <si>
    <t>市部合計</t>
    <rPh sb="0" eb="1">
      <t>シ</t>
    </rPh>
    <rPh sb="1" eb="2">
      <t>ブ</t>
    </rPh>
    <rPh sb="2" eb="4">
      <t>ゴウケイ</t>
    </rPh>
    <phoneticPr fontId="3"/>
  </si>
  <si>
    <t>東津軽郡</t>
    <rPh sb="0" eb="4">
      <t>ヒガシツガルグン</t>
    </rPh>
    <phoneticPr fontId="3"/>
  </si>
  <si>
    <t>下北郡</t>
    <rPh sb="0" eb="3">
      <t>シモキタグン</t>
    </rPh>
    <phoneticPr fontId="3"/>
  </si>
  <si>
    <t>中津軽郡</t>
    <rPh sb="0" eb="4">
      <t>ナカツガルグン</t>
    </rPh>
    <phoneticPr fontId="3"/>
  </si>
  <si>
    <t>東部大柳</t>
    <rPh sb="0" eb="2">
      <t>トウブ</t>
    </rPh>
    <rPh sb="2" eb="4">
      <t>オオヤナギ</t>
    </rPh>
    <phoneticPr fontId="10"/>
  </si>
  <si>
    <t>北部小笠原</t>
    <rPh sb="0" eb="2">
      <t>ホクブ</t>
    </rPh>
    <rPh sb="2" eb="5">
      <t>オガサワラ</t>
    </rPh>
    <phoneticPr fontId="10"/>
  </si>
  <si>
    <t>東部元木</t>
    <rPh sb="0" eb="2">
      <t>トウブ</t>
    </rPh>
    <rPh sb="2" eb="4">
      <t>モトキ</t>
    </rPh>
    <phoneticPr fontId="10"/>
  </si>
  <si>
    <t>西部中田</t>
    <rPh sb="0" eb="2">
      <t>セイブ</t>
    </rPh>
    <rPh sb="2" eb="4">
      <t>ナカダ</t>
    </rPh>
    <phoneticPr fontId="10"/>
  </si>
  <si>
    <t xml:space="preserve">浜通り月館 </t>
    <rPh sb="0" eb="1">
      <t>ハマ</t>
    </rPh>
    <rPh sb="1" eb="2">
      <t>ドオ</t>
    </rPh>
    <rPh sb="3" eb="5">
      <t>ツキダテ</t>
    </rPh>
    <phoneticPr fontId="10"/>
  </si>
  <si>
    <t>南津軽郡</t>
    <rPh sb="0" eb="4">
      <t>ミナミツガルグン</t>
    </rPh>
    <phoneticPr fontId="3"/>
  </si>
  <si>
    <t>北津軽郡</t>
    <rPh sb="0" eb="4">
      <t>キタツガルグン</t>
    </rPh>
    <phoneticPr fontId="3"/>
  </si>
  <si>
    <t>西津軽郡</t>
    <rPh sb="0" eb="4">
      <t>ニシツガルグン</t>
    </rPh>
    <phoneticPr fontId="5"/>
  </si>
  <si>
    <t>三戸郡</t>
    <rPh sb="0" eb="3">
      <t>サンノヘグン</t>
    </rPh>
    <phoneticPr fontId="5"/>
  </si>
  <si>
    <t>上北郡</t>
    <rPh sb="0" eb="3">
      <t>カミキタグン</t>
    </rPh>
    <phoneticPr fontId="5"/>
  </si>
  <si>
    <t>郡部合計</t>
    <rPh sb="0" eb="2">
      <t>グンブ</t>
    </rPh>
    <rPh sb="2" eb="4">
      <t>ゴウケイ</t>
    </rPh>
    <phoneticPr fontId="3"/>
  </si>
  <si>
    <t>青森県合計</t>
    <rPh sb="0" eb="2">
      <t>アオモリケン</t>
    </rPh>
    <rPh sb="2" eb="3">
      <t>イワテケン</t>
    </rPh>
    <rPh sb="3" eb="5">
      <t>ゴウケイ</t>
    </rPh>
    <phoneticPr fontId="3"/>
  </si>
  <si>
    <t>階上</t>
    <rPh sb="0" eb="2">
      <t>カイジョウ</t>
    </rPh>
    <phoneticPr fontId="10"/>
  </si>
  <si>
    <t>日経</t>
    <rPh sb="0" eb="2">
      <t>ニッケイ</t>
    </rPh>
    <phoneticPr fontId="3"/>
  </si>
  <si>
    <t>日経</t>
    <rPh sb="0" eb="2">
      <t>ニッケイ</t>
    </rPh>
    <phoneticPr fontId="5"/>
  </si>
  <si>
    <t>合計</t>
    <rPh sb="0" eb="2">
      <t>ゴウケイ</t>
    </rPh>
    <phoneticPr fontId="10"/>
  </si>
  <si>
    <t>尾上　</t>
    <rPh sb="0" eb="2">
      <t>オガミ</t>
    </rPh>
    <phoneticPr fontId="3"/>
  </si>
  <si>
    <t>三沢東</t>
    <rPh sb="0" eb="2">
      <t>ミサワ</t>
    </rPh>
    <rPh sb="2" eb="3">
      <t>ヒガシ</t>
    </rPh>
    <phoneticPr fontId="10"/>
  </si>
  <si>
    <t>五戸</t>
    <rPh sb="0" eb="2">
      <t>ゴノヘ</t>
    </rPh>
    <phoneticPr fontId="10"/>
  </si>
  <si>
    <t>田子</t>
    <rPh sb="0" eb="2">
      <t>タゴ</t>
    </rPh>
    <phoneticPr fontId="10"/>
  </si>
  <si>
    <t>計</t>
    <rPh sb="0" eb="1">
      <t>ケイ</t>
    </rPh>
    <phoneticPr fontId="10"/>
  </si>
  <si>
    <t>総枚数</t>
    <phoneticPr fontId="3"/>
  </si>
  <si>
    <t>部数明細書</t>
    <rPh sb="0" eb="2">
      <t>ブスウ</t>
    </rPh>
    <rPh sb="2" eb="4">
      <t>メイサイ</t>
    </rPh>
    <rPh sb="4" eb="5">
      <t>ショ</t>
    </rPh>
    <phoneticPr fontId="3"/>
  </si>
  <si>
    <t>頁枚数</t>
    <rPh sb="0" eb="1">
      <t>ページ</t>
    </rPh>
    <rPh sb="1" eb="3">
      <t>マイスウ</t>
    </rPh>
    <phoneticPr fontId="3"/>
  </si>
  <si>
    <t>朝日</t>
    <rPh sb="0" eb="2">
      <t>アサヒ</t>
    </rPh>
    <phoneticPr fontId="3"/>
  </si>
  <si>
    <t>毎日</t>
    <rPh sb="0" eb="2">
      <t>マイニチ</t>
    </rPh>
    <phoneticPr fontId="3"/>
  </si>
  <si>
    <t>計</t>
    <rPh sb="0" eb="1">
      <t>ケイ</t>
    </rPh>
    <phoneticPr fontId="3"/>
  </si>
  <si>
    <t>東奥日報</t>
    <rPh sb="0" eb="2">
      <t>トウオウ</t>
    </rPh>
    <rPh sb="2" eb="4">
      <t>ニッポウ</t>
    </rPh>
    <phoneticPr fontId="3"/>
  </si>
  <si>
    <t>青森市</t>
    <rPh sb="0" eb="1">
      <t>アオ</t>
    </rPh>
    <rPh sb="1" eb="2">
      <t>モリ</t>
    </rPh>
    <rPh sb="2" eb="3">
      <t>モリオカシ</t>
    </rPh>
    <phoneticPr fontId="3"/>
  </si>
  <si>
    <t>長島</t>
    <rPh sb="0" eb="2">
      <t>ナガシマ</t>
    </rPh>
    <phoneticPr fontId="3"/>
  </si>
  <si>
    <t>本町</t>
    <rPh sb="0" eb="2">
      <t>モトマチ</t>
    </rPh>
    <phoneticPr fontId="3"/>
  </si>
  <si>
    <t>新町安方</t>
    <rPh sb="0" eb="2">
      <t>シンマチ</t>
    </rPh>
    <rPh sb="2" eb="3">
      <t>ヤス</t>
    </rPh>
    <rPh sb="3" eb="4">
      <t>カタ</t>
    </rPh>
    <phoneticPr fontId="3"/>
  </si>
  <si>
    <t>浅虫</t>
    <rPh sb="0" eb="1">
      <t>アサ</t>
    </rPh>
    <rPh sb="1" eb="2">
      <t>ムシ</t>
    </rPh>
    <phoneticPr fontId="3"/>
  </si>
  <si>
    <t>東岳</t>
    <rPh sb="0" eb="1">
      <t>アズマ</t>
    </rPh>
    <rPh sb="1" eb="2">
      <t>ダケ</t>
    </rPh>
    <phoneticPr fontId="3"/>
  </si>
  <si>
    <t>油川</t>
    <rPh sb="0" eb="2">
      <t>アブラカワ</t>
    </rPh>
    <phoneticPr fontId="3"/>
  </si>
  <si>
    <t>後潟</t>
    <rPh sb="0" eb="1">
      <t>ウシロ</t>
    </rPh>
    <rPh sb="1" eb="2">
      <t>ガタ</t>
    </rPh>
    <phoneticPr fontId="3"/>
  </si>
  <si>
    <t>総枚数</t>
    <phoneticPr fontId="3"/>
  </si>
  <si>
    <t>合計</t>
    <rPh sb="0" eb="2">
      <t>ゴウケイ</t>
    </rPh>
    <phoneticPr fontId="3"/>
  </si>
  <si>
    <t>毎日</t>
    <rPh sb="0" eb="2">
      <t>マイニチ</t>
    </rPh>
    <phoneticPr fontId="3"/>
  </si>
  <si>
    <t>読売</t>
    <rPh sb="0" eb="2">
      <t>ヨミウリ</t>
    </rPh>
    <phoneticPr fontId="3"/>
  </si>
  <si>
    <t>他  紙</t>
    <phoneticPr fontId="3"/>
  </si>
  <si>
    <t>青森県</t>
    <rPh sb="0" eb="1">
      <t>アオ</t>
    </rPh>
    <rPh sb="1" eb="2">
      <t>モリ</t>
    </rPh>
    <rPh sb="2" eb="3">
      <t>イワテケン</t>
    </rPh>
    <phoneticPr fontId="3"/>
  </si>
  <si>
    <t>朝  日</t>
    <phoneticPr fontId="3"/>
  </si>
  <si>
    <t>産経・中央</t>
    <rPh sb="0" eb="2">
      <t>サンケイ</t>
    </rPh>
    <rPh sb="3" eb="5">
      <t>チュウオウ</t>
    </rPh>
    <phoneticPr fontId="10"/>
  </si>
  <si>
    <t>産経・東部</t>
    <rPh sb="0" eb="2">
      <t>サンケイ</t>
    </rPh>
    <rPh sb="3" eb="5">
      <t>トウブ</t>
    </rPh>
    <phoneticPr fontId="10"/>
  </si>
  <si>
    <t>青森中央</t>
    <rPh sb="0" eb="1">
      <t>アオ</t>
    </rPh>
    <rPh sb="1" eb="2">
      <t>モリ</t>
    </rPh>
    <rPh sb="2" eb="4">
      <t>チュウオウ</t>
    </rPh>
    <phoneticPr fontId="3"/>
  </si>
  <si>
    <t>青森南部</t>
    <rPh sb="0" eb="1">
      <t>アオ</t>
    </rPh>
    <rPh sb="1" eb="2">
      <t>モリ</t>
    </rPh>
    <rPh sb="2" eb="4">
      <t>ナンブ</t>
    </rPh>
    <phoneticPr fontId="3"/>
  </si>
  <si>
    <t>青森西部</t>
    <rPh sb="0" eb="1">
      <t>アオ</t>
    </rPh>
    <rPh sb="1" eb="2">
      <t>モリ</t>
    </rPh>
    <rPh sb="2" eb="4">
      <t>セイブ</t>
    </rPh>
    <phoneticPr fontId="3"/>
  </si>
  <si>
    <t>（内訳）</t>
    <rPh sb="1" eb="3">
      <t>ウチワケ</t>
    </rPh>
    <phoneticPr fontId="10"/>
  </si>
  <si>
    <t>荒川</t>
    <rPh sb="0" eb="2">
      <t>アラカワ</t>
    </rPh>
    <phoneticPr fontId="10"/>
  </si>
  <si>
    <t>合計</t>
    <rPh sb="0" eb="2">
      <t>ゴウケイ</t>
    </rPh>
    <phoneticPr fontId="10"/>
  </si>
  <si>
    <t>デーリー東北</t>
    <rPh sb="4" eb="6">
      <t>トウホク</t>
    </rPh>
    <phoneticPr fontId="3"/>
  </si>
  <si>
    <t>陸奥新報</t>
    <rPh sb="0" eb="2">
      <t>ムツ</t>
    </rPh>
    <rPh sb="2" eb="4">
      <t>シンポウ</t>
    </rPh>
    <phoneticPr fontId="3"/>
  </si>
  <si>
    <t>総枚数</t>
    <phoneticPr fontId="3"/>
  </si>
  <si>
    <t>東奥日報</t>
    <rPh sb="0" eb="2">
      <t>トウオウ</t>
    </rPh>
    <rPh sb="2" eb="4">
      <t>ニッポウ</t>
    </rPh>
    <phoneticPr fontId="3"/>
  </si>
  <si>
    <t>平川市</t>
    <rPh sb="0" eb="2">
      <t>ヒラカワ</t>
    </rPh>
    <rPh sb="2" eb="3">
      <t>シ</t>
    </rPh>
    <phoneticPr fontId="10"/>
  </si>
  <si>
    <t>旧南津軽郡</t>
    <rPh sb="0" eb="1">
      <t>キュウ</t>
    </rPh>
    <rPh sb="1" eb="2">
      <t>ミナミ</t>
    </rPh>
    <rPh sb="2" eb="4">
      <t>ツガル</t>
    </rPh>
    <rPh sb="4" eb="5">
      <t>グン</t>
    </rPh>
    <phoneticPr fontId="10"/>
  </si>
  <si>
    <t>藤崎町</t>
  </si>
  <si>
    <t>旧常盤村</t>
    <rPh sb="0" eb="1">
      <t>キュウ</t>
    </rPh>
    <rPh sb="1" eb="4">
      <t>トキワムラ</t>
    </rPh>
    <phoneticPr fontId="10"/>
  </si>
  <si>
    <t>旧藤崎町</t>
    <rPh sb="0" eb="1">
      <t>キュウ</t>
    </rPh>
    <rPh sb="1" eb="2">
      <t>フジ</t>
    </rPh>
    <rPh sb="2" eb="3">
      <t>サキ</t>
    </rPh>
    <rPh sb="3" eb="4">
      <t>チョウ</t>
    </rPh>
    <phoneticPr fontId="10"/>
  </si>
  <si>
    <t>南津軽郡</t>
    <rPh sb="0" eb="4">
      <t>ミナミツガルグン</t>
    </rPh>
    <phoneticPr fontId="10"/>
  </si>
  <si>
    <t>平川市</t>
    <rPh sb="0" eb="2">
      <t>ヒラカワ</t>
    </rPh>
    <rPh sb="2" eb="3">
      <t>シ</t>
    </rPh>
    <phoneticPr fontId="5"/>
  </si>
  <si>
    <t>朝日</t>
    <rPh sb="0" eb="2">
      <t>アサヒ</t>
    </rPh>
    <phoneticPr fontId="3"/>
  </si>
  <si>
    <t>毎日</t>
    <rPh sb="0" eb="2">
      <t>マイニチ</t>
    </rPh>
    <phoneticPr fontId="3"/>
  </si>
  <si>
    <t>読売</t>
    <rPh sb="0" eb="2">
      <t>ヨミウリ</t>
    </rPh>
    <phoneticPr fontId="3"/>
  </si>
  <si>
    <t>合計</t>
    <rPh sb="0" eb="2">
      <t>ゴウケイ</t>
    </rPh>
    <phoneticPr fontId="10"/>
  </si>
  <si>
    <t>計</t>
    <rPh sb="0" eb="1">
      <t>ケイ</t>
    </rPh>
    <phoneticPr fontId="3"/>
  </si>
  <si>
    <t>蟹田</t>
    <rPh sb="0" eb="2">
      <t>カニタ</t>
    </rPh>
    <phoneticPr fontId="10"/>
  </si>
  <si>
    <t>平舘</t>
    <rPh sb="0" eb="1">
      <t>ヒラ</t>
    </rPh>
    <rPh sb="1" eb="2">
      <t>タテ</t>
    </rPh>
    <phoneticPr fontId="3"/>
  </si>
  <si>
    <t>今別</t>
    <rPh sb="0" eb="2">
      <t>イマベツ</t>
    </rPh>
    <phoneticPr fontId="3"/>
  </si>
  <si>
    <t>三厩</t>
    <rPh sb="0" eb="2">
      <t>ミンマヤ</t>
    </rPh>
    <phoneticPr fontId="3"/>
  </si>
  <si>
    <t>青森市</t>
    <rPh sb="0" eb="2">
      <t>アオモリ</t>
    </rPh>
    <rPh sb="2" eb="3">
      <t>モリオカシ</t>
    </rPh>
    <phoneticPr fontId="3"/>
  </si>
  <si>
    <t>むつ市</t>
    <rPh sb="0" eb="3">
      <t>ムツシ</t>
    </rPh>
    <phoneticPr fontId="10"/>
  </si>
  <si>
    <t>大畑</t>
    <rPh sb="0" eb="2">
      <t>オオハタ</t>
    </rPh>
    <phoneticPr fontId="10"/>
  </si>
  <si>
    <t>大間</t>
    <rPh sb="0" eb="2">
      <t>オオマ</t>
    </rPh>
    <phoneticPr fontId="10"/>
  </si>
  <si>
    <t>易国間</t>
    <rPh sb="0" eb="1">
      <t>イ</t>
    </rPh>
    <rPh sb="1" eb="3">
      <t>コクカン</t>
    </rPh>
    <phoneticPr fontId="10"/>
  </si>
  <si>
    <t>河北折込センター 022-390-7322</t>
    <rPh sb="0" eb="2">
      <t>カホク</t>
    </rPh>
    <rPh sb="2" eb="4">
      <t>オリコミ</t>
    </rPh>
    <phoneticPr fontId="3"/>
  </si>
  <si>
    <t>佐井</t>
    <rPh sb="0" eb="2">
      <t>サイ</t>
    </rPh>
    <phoneticPr fontId="10"/>
  </si>
  <si>
    <t>川内</t>
    <rPh sb="0" eb="2">
      <t>カワウチ</t>
    </rPh>
    <phoneticPr fontId="10"/>
  </si>
  <si>
    <t>脇野沢</t>
    <rPh sb="0" eb="1">
      <t>ワキ</t>
    </rPh>
    <rPh sb="1" eb="3">
      <t>ノザワ</t>
    </rPh>
    <phoneticPr fontId="10"/>
  </si>
  <si>
    <t>東奥日報は予約制となっており、折込日5日前午前中（土・日・祝・祭日除く）が、申込締切となります。</t>
    <rPh sb="0" eb="2">
      <t>トウオウ</t>
    </rPh>
    <rPh sb="2" eb="4">
      <t>ニッポウ</t>
    </rPh>
    <rPh sb="5" eb="8">
      <t>ヨヤクセイ</t>
    </rPh>
    <rPh sb="15" eb="17">
      <t>オリコミ</t>
    </rPh>
    <rPh sb="17" eb="18">
      <t>ビ</t>
    </rPh>
    <rPh sb="18" eb="21">
      <t>５ニチマエ</t>
    </rPh>
    <rPh sb="21" eb="24">
      <t>ゴゼンチュウ</t>
    </rPh>
    <rPh sb="25" eb="26">
      <t>ド</t>
    </rPh>
    <rPh sb="27" eb="28">
      <t>ニチ</t>
    </rPh>
    <rPh sb="29" eb="30">
      <t>シュク</t>
    </rPh>
    <rPh sb="31" eb="33">
      <t>サイジツ</t>
    </rPh>
    <rPh sb="33" eb="34">
      <t>ノゾ</t>
    </rPh>
    <rPh sb="38" eb="40">
      <t>モウシコミ</t>
    </rPh>
    <rPh sb="40" eb="42">
      <t>シメキリ</t>
    </rPh>
    <phoneticPr fontId="10"/>
  </si>
  <si>
    <t>弘前市</t>
    <rPh sb="0" eb="3">
      <t>ヒロサキシ</t>
    </rPh>
    <phoneticPr fontId="10"/>
  </si>
  <si>
    <t>東津軽郡</t>
    <rPh sb="0" eb="4">
      <t>ヒガシツガルグン</t>
    </rPh>
    <phoneticPr fontId="3"/>
  </si>
  <si>
    <t>今別町</t>
    <rPh sb="0" eb="2">
      <t>イマベツ</t>
    </rPh>
    <rPh sb="2" eb="3">
      <t>チョウ</t>
    </rPh>
    <phoneticPr fontId="10"/>
  </si>
  <si>
    <t>小浜</t>
    <rPh sb="0" eb="2">
      <t>コハマ</t>
    </rPh>
    <phoneticPr fontId="3"/>
  </si>
  <si>
    <t>三内</t>
    <rPh sb="0" eb="2">
      <t>サンナイ</t>
    </rPh>
    <phoneticPr fontId="3"/>
  </si>
  <si>
    <t>新城</t>
    <rPh sb="0" eb="2">
      <t>シンシロ</t>
    </rPh>
    <phoneticPr fontId="3"/>
  </si>
  <si>
    <t>石江</t>
    <rPh sb="0" eb="1">
      <t>イシ</t>
    </rPh>
    <rPh sb="1" eb="2">
      <t>エ</t>
    </rPh>
    <phoneticPr fontId="3"/>
  </si>
  <si>
    <t>古川</t>
    <rPh sb="0" eb="2">
      <t>フルカワ</t>
    </rPh>
    <phoneticPr fontId="10"/>
  </si>
  <si>
    <t>平内町</t>
    <rPh sb="0" eb="1">
      <t>ヒラ</t>
    </rPh>
    <rPh sb="1" eb="2">
      <t>ウチ</t>
    </rPh>
    <rPh sb="2" eb="3">
      <t>チョウ</t>
    </rPh>
    <phoneticPr fontId="10"/>
  </si>
  <si>
    <t>蟹田町</t>
    <rPh sb="0" eb="3">
      <t>カニタマチ</t>
    </rPh>
    <phoneticPr fontId="10"/>
  </si>
  <si>
    <t>平館村</t>
    <rPh sb="0" eb="1">
      <t>ヒラ</t>
    </rPh>
    <rPh sb="1" eb="2">
      <t>タチ</t>
    </rPh>
    <rPh sb="2" eb="3">
      <t>ムラ</t>
    </rPh>
    <phoneticPr fontId="10"/>
  </si>
  <si>
    <t>三厩村</t>
    <rPh sb="0" eb="3">
      <t>ミンマヤムラ</t>
    </rPh>
    <phoneticPr fontId="10"/>
  </si>
  <si>
    <t>大間町</t>
    <rPh sb="0" eb="1">
      <t>オオ</t>
    </rPh>
    <rPh sb="1" eb="2">
      <t>マ</t>
    </rPh>
    <rPh sb="2" eb="3">
      <t>チョウ</t>
    </rPh>
    <phoneticPr fontId="10"/>
  </si>
  <si>
    <t>風間浦村</t>
    <rPh sb="0" eb="2">
      <t>カザマ</t>
    </rPh>
    <rPh sb="2" eb="3">
      <t>ウラ</t>
    </rPh>
    <rPh sb="3" eb="4">
      <t>ムラ</t>
    </rPh>
    <phoneticPr fontId="10"/>
  </si>
  <si>
    <t>佐井村</t>
    <rPh sb="0" eb="3">
      <t>サイムラ</t>
    </rPh>
    <phoneticPr fontId="10"/>
  </si>
  <si>
    <t>東津軽郡・むつ市・下北郡・弘前市（中津軽郡）</t>
    <rPh sb="0" eb="4">
      <t>ヒガシツガルグン</t>
    </rPh>
    <rPh sb="5" eb="8">
      <t>ムツシ</t>
    </rPh>
    <rPh sb="9" eb="12">
      <t>シモキタグン</t>
    </rPh>
    <rPh sb="13" eb="16">
      <t>ヒロサキシ</t>
    </rPh>
    <rPh sb="17" eb="21">
      <t>ナカツガルグン</t>
    </rPh>
    <phoneticPr fontId="3"/>
  </si>
  <si>
    <t>（平内町・蓬田村含）</t>
    <rPh sb="1" eb="2">
      <t>ヒラ</t>
    </rPh>
    <rPh sb="2" eb="3">
      <t>ウチ</t>
    </rPh>
    <rPh sb="3" eb="4">
      <t>チョウ</t>
    </rPh>
    <rPh sb="5" eb="7">
      <t>ヨモギダ</t>
    </rPh>
    <rPh sb="7" eb="8">
      <t>ムラ</t>
    </rPh>
    <rPh sb="8" eb="9">
      <t>フク</t>
    </rPh>
    <phoneticPr fontId="10"/>
  </si>
  <si>
    <t>総枚数</t>
    <phoneticPr fontId="3"/>
  </si>
  <si>
    <t>計</t>
    <rPh sb="0" eb="1">
      <t>ケイ</t>
    </rPh>
    <phoneticPr fontId="10"/>
  </si>
  <si>
    <t>合計</t>
    <rPh sb="0" eb="2">
      <t>ゴウケイ</t>
    </rPh>
    <phoneticPr fontId="10"/>
  </si>
  <si>
    <t>合計</t>
    <rPh sb="0" eb="2">
      <t>ゴウケイ</t>
    </rPh>
    <phoneticPr fontId="10"/>
  </si>
  <si>
    <t>計</t>
    <rPh sb="0" eb="1">
      <t>ケイ</t>
    </rPh>
    <phoneticPr fontId="3"/>
  </si>
  <si>
    <t>黒石</t>
    <rPh sb="0" eb="2">
      <t>クロイシ</t>
    </rPh>
    <phoneticPr fontId="10"/>
  </si>
  <si>
    <t>黒石市</t>
    <rPh sb="0" eb="3">
      <t>クロイシシ</t>
    </rPh>
    <phoneticPr fontId="10"/>
  </si>
  <si>
    <t>平賀</t>
    <rPh sb="0" eb="2">
      <t>ヒラガ</t>
    </rPh>
    <phoneticPr fontId="10"/>
  </si>
  <si>
    <t>大鰐</t>
    <rPh sb="0" eb="2">
      <t>オオワニ</t>
    </rPh>
    <phoneticPr fontId="3"/>
  </si>
  <si>
    <t>碇ヶ関</t>
    <rPh sb="0" eb="3">
      <t>イカリガセキ</t>
    </rPh>
    <phoneticPr fontId="10"/>
  </si>
  <si>
    <t>常盤</t>
    <rPh sb="0" eb="2">
      <t>トキワ</t>
    </rPh>
    <phoneticPr fontId="10"/>
  </si>
  <si>
    <t>藤崎</t>
    <rPh sb="0" eb="2">
      <t>フジサキ</t>
    </rPh>
    <phoneticPr fontId="10"/>
  </si>
  <si>
    <t>尾上町</t>
    <rPh sb="0" eb="3">
      <t>オガミチョウ</t>
    </rPh>
    <phoneticPr fontId="10"/>
  </si>
  <si>
    <t>碇ヶ関村</t>
    <rPh sb="0" eb="4">
      <t>イカリガセキムラ</t>
    </rPh>
    <phoneticPr fontId="10"/>
  </si>
  <si>
    <t>尾上</t>
    <rPh sb="0" eb="2">
      <t>オガミチョウ</t>
    </rPh>
    <phoneticPr fontId="10"/>
  </si>
  <si>
    <t>平賀</t>
    <rPh sb="0" eb="2">
      <t>ヒラガチョウ</t>
    </rPh>
    <phoneticPr fontId="10"/>
  </si>
  <si>
    <t>田舎館</t>
    <rPh sb="0" eb="3">
      <t>イナカダテムラ</t>
    </rPh>
    <phoneticPr fontId="10"/>
  </si>
  <si>
    <t>五所川原市</t>
    <rPh sb="0" eb="5">
      <t>ゴショガワラシ</t>
    </rPh>
    <phoneticPr fontId="10"/>
  </si>
  <si>
    <t>六郷</t>
    <rPh sb="0" eb="2">
      <t>ロクゴウ</t>
    </rPh>
    <phoneticPr fontId="3"/>
  </si>
  <si>
    <t>金木</t>
    <rPh sb="0" eb="2">
      <t>カナギ</t>
    </rPh>
    <phoneticPr fontId="3"/>
  </si>
  <si>
    <t>武田</t>
    <rPh sb="0" eb="2">
      <t>タケダ</t>
    </rPh>
    <phoneticPr fontId="10"/>
  </si>
  <si>
    <t>中里</t>
    <rPh sb="0" eb="2">
      <t>ナカサト</t>
    </rPh>
    <phoneticPr fontId="10"/>
  </si>
  <si>
    <t>相内</t>
    <rPh sb="0" eb="2">
      <t>アイウチ</t>
    </rPh>
    <phoneticPr fontId="10"/>
  </si>
  <si>
    <t>小泊</t>
    <rPh sb="0" eb="2">
      <t>コドマリ</t>
    </rPh>
    <phoneticPr fontId="3"/>
  </si>
  <si>
    <t>北津軽郡</t>
    <rPh sb="0" eb="4">
      <t>キタツガルグン</t>
    </rPh>
    <phoneticPr fontId="10"/>
  </si>
  <si>
    <t>平賀町</t>
    <rPh sb="0" eb="3">
      <t>ヒラガチョウ</t>
    </rPh>
    <phoneticPr fontId="10"/>
  </si>
  <si>
    <t>大鰐町</t>
    <rPh sb="0" eb="2">
      <t>オオワニ</t>
    </rPh>
    <rPh sb="2" eb="3">
      <t>チョウ</t>
    </rPh>
    <phoneticPr fontId="10"/>
  </si>
  <si>
    <t>板柳町</t>
    <rPh sb="0" eb="1">
      <t>イタ</t>
    </rPh>
    <rPh sb="1" eb="2">
      <t>ヤナギ</t>
    </rPh>
    <rPh sb="2" eb="3">
      <t>チョウ</t>
    </rPh>
    <phoneticPr fontId="10"/>
  </si>
  <si>
    <t>鶴田町</t>
    <rPh sb="0" eb="3">
      <t>ツルタチョウ</t>
    </rPh>
    <phoneticPr fontId="10"/>
  </si>
  <si>
    <t>中里町</t>
    <rPh sb="0" eb="3">
      <t>ナカサトチョウ</t>
    </rPh>
    <phoneticPr fontId="10"/>
  </si>
  <si>
    <t>小泊村</t>
    <rPh sb="0" eb="3">
      <t>コドマリムラ</t>
    </rPh>
    <phoneticPr fontId="10"/>
  </si>
  <si>
    <t>五所川原</t>
    <rPh sb="0" eb="4">
      <t>ゴショガワラ</t>
    </rPh>
    <phoneticPr fontId="10"/>
  </si>
  <si>
    <t>（中津軽郡含）</t>
    <rPh sb="1" eb="5">
      <t>ナカツガルグン</t>
    </rPh>
    <rPh sb="5" eb="6">
      <t>フク</t>
    </rPh>
    <phoneticPr fontId="10"/>
  </si>
  <si>
    <t>下北郡</t>
    <rPh sb="0" eb="1">
      <t>シタ</t>
    </rPh>
    <rPh sb="1" eb="2">
      <t>キタ</t>
    </rPh>
    <rPh sb="2" eb="3">
      <t>グン</t>
    </rPh>
    <phoneticPr fontId="10"/>
  </si>
  <si>
    <t>旧森田村</t>
    <rPh sb="0" eb="1">
      <t>キュウ</t>
    </rPh>
    <rPh sb="1" eb="3">
      <t>モリタ</t>
    </rPh>
    <rPh sb="3" eb="4">
      <t>ムラ</t>
    </rPh>
    <phoneticPr fontId="10"/>
  </si>
  <si>
    <t>森田</t>
    <rPh sb="0" eb="2">
      <t>モリタ</t>
    </rPh>
    <phoneticPr fontId="10"/>
  </si>
  <si>
    <t>つがる市</t>
    <rPh sb="3" eb="4">
      <t>シ</t>
    </rPh>
    <phoneticPr fontId="5"/>
  </si>
  <si>
    <t>青森県</t>
    <rPh sb="0" eb="1">
      <t>アオ</t>
    </rPh>
    <rPh sb="1" eb="2">
      <t>モリ</t>
    </rPh>
    <rPh sb="2" eb="3">
      <t>イワテケン</t>
    </rPh>
    <phoneticPr fontId="3"/>
  </si>
  <si>
    <t>部数明細書</t>
    <rPh sb="0" eb="2">
      <t>ブスウ</t>
    </rPh>
    <rPh sb="2" eb="4">
      <t>メイサイ</t>
    </rPh>
    <rPh sb="4" eb="5">
      <t>ショ</t>
    </rPh>
    <phoneticPr fontId="3"/>
  </si>
  <si>
    <t>頁枚数</t>
    <rPh sb="0" eb="1">
      <t>ページ</t>
    </rPh>
    <rPh sb="1" eb="3">
      <t>マイスウ</t>
    </rPh>
    <phoneticPr fontId="3"/>
  </si>
  <si>
    <t>東奥日報</t>
    <rPh sb="0" eb="2">
      <t>トウオウ</t>
    </rPh>
    <rPh sb="2" eb="4">
      <t>ニッポウ</t>
    </rPh>
    <phoneticPr fontId="3"/>
  </si>
  <si>
    <t>毎日</t>
    <rPh sb="0" eb="2">
      <t>マイニチ</t>
    </rPh>
    <phoneticPr fontId="3"/>
  </si>
  <si>
    <t>読売</t>
    <rPh sb="0" eb="2">
      <t>ヨミウリ</t>
    </rPh>
    <phoneticPr fontId="3"/>
  </si>
  <si>
    <t>陸奥新報</t>
    <rPh sb="0" eb="2">
      <t>ムツ</t>
    </rPh>
    <rPh sb="2" eb="4">
      <t>シンポウ</t>
    </rPh>
    <phoneticPr fontId="3"/>
  </si>
  <si>
    <t>木造</t>
    <rPh sb="0" eb="1">
      <t>キ</t>
    </rPh>
    <rPh sb="1" eb="2">
      <t>ツク</t>
    </rPh>
    <phoneticPr fontId="10"/>
  </si>
  <si>
    <t>柏</t>
    <rPh sb="0" eb="1">
      <t>カシワ</t>
    </rPh>
    <phoneticPr fontId="10"/>
  </si>
  <si>
    <t>稲垣</t>
    <rPh sb="0" eb="2">
      <t>イナガキ</t>
    </rPh>
    <phoneticPr fontId="10"/>
  </si>
  <si>
    <t>車力</t>
    <rPh sb="0" eb="2">
      <t>シャリキ</t>
    </rPh>
    <phoneticPr fontId="10"/>
  </si>
  <si>
    <t>鳴沢</t>
    <rPh sb="0" eb="2">
      <t>ナルサワ</t>
    </rPh>
    <phoneticPr fontId="10"/>
  </si>
  <si>
    <t>北金ヶ沢</t>
    <rPh sb="0" eb="1">
      <t>キタ</t>
    </rPh>
    <rPh sb="1" eb="2">
      <t>カナ</t>
    </rPh>
    <rPh sb="3" eb="4">
      <t>サワ</t>
    </rPh>
    <phoneticPr fontId="10"/>
  </si>
  <si>
    <t>深浦</t>
    <rPh sb="0" eb="2">
      <t>フカウラ</t>
    </rPh>
    <phoneticPr fontId="10"/>
  </si>
  <si>
    <t>岩崎</t>
    <rPh sb="0" eb="2">
      <t>イワサキ</t>
    </rPh>
    <phoneticPr fontId="10"/>
  </si>
  <si>
    <t>鯵ヶ沢町</t>
    <rPh sb="0" eb="1">
      <t>アジ</t>
    </rPh>
    <rPh sb="2" eb="3">
      <t>サワ</t>
    </rPh>
    <rPh sb="3" eb="4">
      <t>チョウ</t>
    </rPh>
    <phoneticPr fontId="10"/>
  </si>
  <si>
    <t>深浦町</t>
    <rPh sb="0" eb="2">
      <t>フカウラ</t>
    </rPh>
    <rPh sb="2" eb="3">
      <t>チョウ</t>
    </rPh>
    <phoneticPr fontId="10"/>
  </si>
  <si>
    <t>岩崎村</t>
    <rPh sb="0" eb="3">
      <t>イワサキムラ</t>
    </rPh>
    <phoneticPr fontId="10"/>
  </si>
  <si>
    <t>黒石市・南津軽郡・五所川原市</t>
    <rPh sb="0" eb="3">
      <t>クロイシシ</t>
    </rPh>
    <rPh sb="4" eb="8">
      <t>ミナミツガルグン</t>
    </rPh>
    <rPh sb="9" eb="14">
      <t>ゴショガワラシ</t>
    </rPh>
    <phoneticPr fontId="3"/>
  </si>
  <si>
    <t>合計</t>
    <rPh sb="0" eb="2">
      <t>ゴウケイ</t>
    </rPh>
    <phoneticPr fontId="10"/>
  </si>
  <si>
    <t>デーリー東北</t>
    <rPh sb="4" eb="6">
      <t>トウホク</t>
    </rPh>
    <phoneticPr fontId="3"/>
  </si>
  <si>
    <t>朝日</t>
    <rPh sb="0" eb="2">
      <t>アサヒ</t>
    </rPh>
    <phoneticPr fontId="3"/>
  </si>
  <si>
    <t>毎日</t>
    <rPh sb="0" eb="2">
      <t>マイニチ</t>
    </rPh>
    <phoneticPr fontId="3"/>
  </si>
  <si>
    <t>読売</t>
    <rPh sb="0" eb="2">
      <t>ヨミウリ</t>
    </rPh>
    <phoneticPr fontId="3"/>
  </si>
  <si>
    <t>三戸</t>
    <rPh sb="0" eb="2">
      <t>サンノヘ</t>
    </rPh>
    <phoneticPr fontId="10"/>
  </si>
  <si>
    <t>田子</t>
    <rPh sb="0" eb="2">
      <t>タゴ</t>
    </rPh>
    <phoneticPr fontId="10"/>
  </si>
  <si>
    <t>三戸町</t>
    <rPh sb="0" eb="2">
      <t>サンノヘ</t>
    </rPh>
    <rPh sb="2" eb="3">
      <t>チョウ</t>
    </rPh>
    <phoneticPr fontId="10"/>
  </si>
  <si>
    <t>田子町</t>
    <rPh sb="0" eb="2">
      <t>タゴ</t>
    </rPh>
    <rPh sb="2" eb="3">
      <t>マチ</t>
    </rPh>
    <phoneticPr fontId="10"/>
  </si>
  <si>
    <t>名川町</t>
    <rPh sb="0" eb="2">
      <t>ナガワ</t>
    </rPh>
    <rPh sb="2" eb="3">
      <t>チョウ</t>
    </rPh>
    <phoneticPr fontId="10"/>
  </si>
  <si>
    <t>南部町</t>
    <rPh sb="0" eb="2">
      <t>ナンブ</t>
    </rPh>
    <rPh sb="2" eb="3">
      <t>チョウ</t>
    </rPh>
    <phoneticPr fontId="10"/>
  </si>
  <si>
    <t>五戸町</t>
    <rPh sb="0" eb="2">
      <t>ゴノヘ</t>
    </rPh>
    <rPh sb="2" eb="3">
      <t>チョウ</t>
    </rPh>
    <phoneticPr fontId="10"/>
  </si>
  <si>
    <t>新郷村</t>
    <rPh sb="0" eb="1">
      <t>シン</t>
    </rPh>
    <rPh sb="1" eb="2">
      <t>サト</t>
    </rPh>
    <rPh sb="2" eb="3">
      <t>ムラ</t>
    </rPh>
    <phoneticPr fontId="10"/>
  </si>
  <si>
    <t>倉石村</t>
    <rPh sb="0" eb="3">
      <t>クライシムラ</t>
    </rPh>
    <phoneticPr fontId="10"/>
  </si>
  <si>
    <t>階上町</t>
    <rPh sb="0" eb="3">
      <t>ハシカミチョウ</t>
    </rPh>
    <phoneticPr fontId="10"/>
  </si>
  <si>
    <t>三戸郡</t>
    <rPh sb="0" eb="3">
      <t>サンノヘグン</t>
    </rPh>
    <phoneticPr fontId="10"/>
  </si>
  <si>
    <t>白銀</t>
    <rPh sb="0" eb="2">
      <t>シロガネ</t>
    </rPh>
    <phoneticPr fontId="10"/>
  </si>
  <si>
    <t>長谷川本店</t>
    <rPh sb="0" eb="3">
      <t>ハセガワ</t>
    </rPh>
    <rPh sb="3" eb="5">
      <t>ホンテン</t>
    </rPh>
    <phoneticPr fontId="10"/>
  </si>
  <si>
    <t>売市</t>
    <rPh sb="0" eb="1">
      <t>ウ</t>
    </rPh>
    <rPh sb="1" eb="2">
      <t>イチ</t>
    </rPh>
    <phoneticPr fontId="10"/>
  </si>
  <si>
    <t>八戸中央</t>
    <rPh sb="0" eb="2">
      <t>ハチノヘ</t>
    </rPh>
    <rPh sb="2" eb="4">
      <t>チュウオウ</t>
    </rPh>
    <phoneticPr fontId="10"/>
  </si>
  <si>
    <t>高瀬本店</t>
    <rPh sb="0" eb="2">
      <t>タカセ</t>
    </rPh>
    <rPh sb="2" eb="4">
      <t>ホンテン</t>
    </rPh>
    <phoneticPr fontId="10"/>
  </si>
  <si>
    <t>湊</t>
    <rPh sb="0" eb="1">
      <t>ミナト</t>
    </rPh>
    <phoneticPr fontId="10"/>
  </si>
  <si>
    <t>小中野</t>
    <rPh sb="0" eb="1">
      <t>オ</t>
    </rPh>
    <rPh sb="1" eb="3">
      <t>ナカノ</t>
    </rPh>
    <phoneticPr fontId="10"/>
  </si>
  <si>
    <t>旭ヶ丘</t>
    <rPh sb="0" eb="3">
      <t>アサヒガオカ</t>
    </rPh>
    <phoneticPr fontId="10"/>
  </si>
  <si>
    <t>種差</t>
    <rPh sb="0" eb="2">
      <t>タネサシ</t>
    </rPh>
    <phoneticPr fontId="10"/>
  </si>
  <si>
    <t>三戸郡・八戸市</t>
    <rPh sb="0" eb="3">
      <t>サンノヘグン</t>
    </rPh>
    <rPh sb="4" eb="7">
      <t>ハチノヘシ</t>
    </rPh>
    <phoneticPr fontId="3"/>
  </si>
  <si>
    <t>八戸市</t>
    <rPh sb="0" eb="3">
      <t>ハチノヘシ</t>
    </rPh>
    <phoneticPr fontId="10"/>
  </si>
  <si>
    <t>（三戸郡含）</t>
    <rPh sb="1" eb="4">
      <t>サンノヘグン</t>
    </rPh>
    <rPh sb="4" eb="5">
      <t>フク</t>
    </rPh>
    <phoneticPr fontId="10"/>
  </si>
  <si>
    <t>下田</t>
    <rPh sb="0" eb="2">
      <t>シモダ</t>
    </rPh>
    <phoneticPr fontId="10"/>
  </si>
  <si>
    <t>六戸</t>
    <rPh sb="0" eb="2">
      <t>ロクノヘ</t>
    </rPh>
    <phoneticPr fontId="10"/>
  </si>
  <si>
    <t>七戸</t>
    <rPh sb="0" eb="2">
      <t>シチノヘ</t>
    </rPh>
    <phoneticPr fontId="10"/>
  </si>
  <si>
    <t>上北町</t>
    <rPh sb="0" eb="3">
      <t>カミキタチョウ</t>
    </rPh>
    <phoneticPr fontId="10"/>
  </si>
  <si>
    <t>乙供</t>
    <rPh sb="0" eb="2">
      <t>オットモ</t>
    </rPh>
    <phoneticPr fontId="10"/>
  </si>
  <si>
    <t>天間林</t>
    <rPh sb="0" eb="3">
      <t>テンマバヤシ</t>
    </rPh>
    <phoneticPr fontId="10"/>
  </si>
  <si>
    <t>野辺地</t>
    <rPh sb="0" eb="3">
      <t>ノヘジ</t>
    </rPh>
    <phoneticPr fontId="10"/>
  </si>
  <si>
    <t>泊</t>
    <rPh sb="0" eb="1">
      <t>トマリ</t>
    </rPh>
    <phoneticPr fontId="10"/>
  </si>
  <si>
    <t>横浜</t>
    <rPh sb="0" eb="2">
      <t>ヨコハマ</t>
    </rPh>
    <phoneticPr fontId="10"/>
  </si>
  <si>
    <t>下田町</t>
    <rPh sb="0" eb="3">
      <t>シモダチョウ</t>
    </rPh>
    <phoneticPr fontId="10"/>
  </si>
  <si>
    <t>六戸町</t>
    <rPh sb="0" eb="2">
      <t>ロクノヘ</t>
    </rPh>
    <rPh sb="2" eb="3">
      <t>チョウ</t>
    </rPh>
    <phoneticPr fontId="10"/>
  </si>
  <si>
    <t>七戸町</t>
    <rPh sb="0" eb="2">
      <t>シチノヘ</t>
    </rPh>
    <rPh sb="2" eb="3">
      <t>チョウ</t>
    </rPh>
    <phoneticPr fontId="10"/>
  </si>
  <si>
    <t>東北町</t>
    <rPh sb="0" eb="2">
      <t>トウホク</t>
    </rPh>
    <rPh sb="2" eb="3">
      <t>チョウ</t>
    </rPh>
    <phoneticPr fontId="10"/>
  </si>
  <si>
    <t>天間林村</t>
    <rPh sb="0" eb="4">
      <t>テンマバヤシムラ</t>
    </rPh>
    <phoneticPr fontId="10"/>
  </si>
  <si>
    <t>野辺地町</t>
    <rPh sb="0" eb="4">
      <t>ノヘジマチ</t>
    </rPh>
    <phoneticPr fontId="10"/>
  </si>
  <si>
    <t>六ヶ所村</t>
    <rPh sb="0" eb="4">
      <t>ロッカショムラ</t>
    </rPh>
    <phoneticPr fontId="10"/>
  </si>
  <si>
    <t>横浜町</t>
    <rPh sb="0" eb="3">
      <t>ヨコハマチョウ</t>
    </rPh>
    <phoneticPr fontId="10"/>
  </si>
  <si>
    <t>上北郡</t>
    <rPh sb="0" eb="3">
      <t>カミキタグン</t>
    </rPh>
    <phoneticPr fontId="10"/>
  </si>
  <si>
    <t>上北郡・十和田市・三沢市</t>
    <rPh sb="0" eb="3">
      <t>カミキタグン</t>
    </rPh>
    <rPh sb="4" eb="8">
      <t>トワダシ</t>
    </rPh>
    <rPh sb="9" eb="12">
      <t>ミサワシ</t>
    </rPh>
    <phoneticPr fontId="3"/>
  </si>
  <si>
    <t>十和田北</t>
    <rPh sb="0" eb="3">
      <t>トワダ</t>
    </rPh>
    <rPh sb="3" eb="4">
      <t>キタ</t>
    </rPh>
    <phoneticPr fontId="10"/>
  </si>
  <si>
    <t>十和田南</t>
    <rPh sb="0" eb="3">
      <t>トワダ</t>
    </rPh>
    <rPh sb="3" eb="4">
      <t>ミナミ</t>
    </rPh>
    <phoneticPr fontId="10"/>
  </si>
  <si>
    <t>十和田市</t>
    <rPh sb="0" eb="4">
      <t>トワダシ</t>
    </rPh>
    <phoneticPr fontId="10"/>
  </si>
  <si>
    <t>（上北郡含）</t>
    <rPh sb="1" eb="4">
      <t>カミキタグン</t>
    </rPh>
    <rPh sb="4" eb="5">
      <t>フク</t>
    </rPh>
    <phoneticPr fontId="10"/>
  </si>
  <si>
    <t>三沢</t>
    <rPh sb="0" eb="2">
      <t>ミサワ</t>
    </rPh>
    <phoneticPr fontId="10"/>
  </si>
  <si>
    <t>三沢市</t>
    <rPh sb="0" eb="3">
      <t>ミサワシ</t>
    </rPh>
    <phoneticPr fontId="10"/>
  </si>
  <si>
    <t>代理店</t>
    <phoneticPr fontId="10"/>
  </si>
  <si>
    <t>代理店</t>
    <phoneticPr fontId="10"/>
  </si>
  <si>
    <t>日経・中央</t>
    <rPh sb="0" eb="2">
      <t>ニッケイ</t>
    </rPh>
    <rPh sb="3" eb="5">
      <t>チュウオウ</t>
    </rPh>
    <phoneticPr fontId="10"/>
  </si>
  <si>
    <t>日経・東部</t>
    <rPh sb="0" eb="2">
      <t>ニッケイ</t>
    </rPh>
    <rPh sb="3" eb="5">
      <t>トウブ</t>
    </rPh>
    <phoneticPr fontId="10"/>
  </si>
  <si>
    <t>旧木造町</t>
    <rPh sb="0" eb="1">
      <t>キュウ</t>
    </rPh>
    <rPh sb="1" eb="2">
      <t>キ</t>
    </rPh>
    <rPh sb="2" eb="3">
      <t>ツク</t>
    </rPh>
    <rPh sb="3" eb="4">
      <t>チョウ</t>
    </rPh>
    <phoneticPr fontId="10"/>
  </si>
  <si>
    <t>旧川内町</t>
    <rPh sb="0" eb="1">
      <t>キュウ</t>
    </rPh>
    <rPh sb="1" eb="4">
      <t>カワウチチョウ</t>
    </rPh>
    <phoneticPr fontId="10"/>
  </si>
  <si>
    <t>旧脇野沢村</t>
    <rPh sb="0" eb="1">
      <t>キュウ</t>
    </rPh>
    <rPh sb="1" eb="3">
      <t>ワキノ</t>
    </rPh>
    <rPh sb="3" eb="4">
      <t>ザワ</t>
    </rPh>
    <rPh sb="4" eb="5">
      <t>ムラ</t>
    </rPh>
    <phoneticPr fontId="10"/>
  </si>
  <si>
    <t>旧大畑町</t>
    <rPh sb="0" eb="1">
      <t>キュウ</t>
    </rPh>
    <rPh sb="1" eb="4">
      <t>オオハタチョウ</t>
    </rPh>
    <phoneticPr fontId="10"/>
  </si>
  <si>
    <t>旧金木町</t>
    <rPh sb="0" eb="1">
      <t>キュウ</t>
    </rPh>
    <rPh sb="1" eb="3">
      <t>カナギ</t>
    </rPh>
    <rPh sb="3" eb="4">
      <t>チョウ</t>
    </rPh>
    <phoneticPr fontId="10"/>
  </si>
  <si>
    <t>旧市浦町</t>
    <rPh sb="0" eb="1">
      <t>キュウ</t>
    </rPh>
    <rPh sb="1" eb="3">
      <t>イチウラ</t>
    </rPh>
    <rPh sb="3" eb="4">
      <t>チョウ</t>
    </rPh>
    <phoneticPr fontId="10"/>
  </si>
  <si>
    <t>つがる市</t>
    <rPh sb="3" eb="4">
      <t>シ</t>
    </rPh>
    <phoneticPr fontId="10"/>
  </si>
  <si>
    <t>合計</t>
    <rPh sb="0" eb="1">
      <t>ゴウ</t>
    </rPh>
    <rPh sb="1" eb="2">
      <t>ケイ</t>
    </rPh>
    <phoneticPr fontId="10"/>
  </si>
  <si>
    <t>旧柏村</t>
    <rPh sb="0" eb="1">
      <t>キュウ</t>
    </rPh>
    <rPh sb="1" eb="3">
      <t>カシワムラ</t>
    </rPh>
    <phoneticPr fontId="10"/>
  </si>
  <si>
    <t>旧稲垣村</t>
    <rPh sb="0" eb="1">
      <t>キュウ</t>
    </rPh>
    <rPh sb="1" eb="4">
      <t>イナガキムラ</t>
    </rPh>
    <phoneticPr fontId="10"/>
  </si>
  <si>
    <t>旧車力村</t>
    <rPh sb="0" eb="1">
      <t>キュウ</t>
    </rPh>
    <rPh sb="1" eb="4">
      <t>シャリキムラ</t>
    </rPh>
    <phoneticPr fontId="10"/>
  </si>
  <si>
    <t>石川</t>
    <rPh sb="0" eb="2">
      <t>イシカワ</t>
    </rPh>
    <phoneticPr fontId="10"/>
  </si>
  <si>
    <t>名川</t>
    <rPh sb="0" eb="2">
      <t>ナガワ</t>
    </rPh>
    <phoneticPr fontId="10"/>
  </si>
  <si>
    <t>読売大湊</t>
    <rPh sb="0" eb="2">
      <t>ヨミウリ</t>
    </rPh>
    <rPh sb="2" eb="4">
      <t>オオミナト</t>
    </rPh>
    <phoneticPr fontId="10"/>
  </si>
  <si>
    <t>合売店は3紙以上で銘柄指定はできません。</t>
    <rPh sb="0" eb="1">
      <t>ゴウ</t>
    </rPh>
    <rPh sb="1" eb="3">
      <t>バイテン</t>
    </rPh>
    <rPh sb="5" eb="6">
      <t>シ</t>
    </rPh>
    <rPh sb="6" eb="8">
      <t>イジョウ</t>
    </rPh>
    <rPh sb="9" eb="11">
      <t>メイガラ</t>
    </rPh>
    <rPh sb="11" eb="13">
      <t>シテイ</t>
    </rPh>
    <phoneticPr fontId="10"/>
  </si>
  <si>
    <t>西部岡</t>
    <rPh sb="0" eb="2">
      <t>セイブ</t>
    </rPh>
    <rPh sb="2" eb="3">
      <t>オカ</t>
    </rPh>
    <phoneticPr fontId="10"/>
  </si>
  <si>
    <t>浪岡</t>
    <phoneticPr fontId="10"/>
  </si>
  <si>
    <t>鯵ヶ沢</t>
    <rPh sb="0" eb="3">
      <t>アジガサワ</t>
    </rPh>
    <phoneticPr fontId="10"/>
  </si>
  <si>
    <t>中央青柳堤</t>
    <rPh sb="0" eb="2">
      <t>チュウオウ</t>
    </rPh>
    <rPh sb="2" eb="3">
      <t>アオ</t>
    </rPh>
    <rPh sb="3" eb="4">
      <t>ヤナギ</t>
    </rPh>
    <rPh sb="4" eb="5">
      <t>ツツミ</t>
    </rPh>
    <phoneticPr fontId="10"/>
  </si>
  <si>
    <t>青森西部</t>
    <rPh sb="0" eb="2">
      <t>アオモリ</t>
    </rPh>
    <rPh sb="2" eb="4">
      <t>セイブ</t>
    </rPh>
    <phoneticPr fontId="3"/>
  </si>
  <si>
    <t>計</t>
    <phoneticPr fontId="10"/>
  </si>
  <si>
    <t>平内</t>
    <rPh sb="0" eb="2">
      <t>ヒラナイ</t>
    </rPh>
    <phoneticPr fontId="3"/>
  </si>
  <si>
    <t>青森原別</t>
    <rPh sb="0" eb="2">
      <t>アオモリ</t>
    </rPh>
    <rPh sb="2" eb="3">
      <t>ハラ</t>
    </rPh>
    <rPh sb="3" eb="4">
      <t>ベツ</t>
    </rPh>
    <phoneticPr fontId="10"/>
  </si>
  <si>
    <t>城東高田</t>
    <rPh sb="0" eb="2">
      <t>ジョウトウ</t>
    </rPh>
    <rPh sb="2" eb="4">
      <t>タカダ</t>
    </rPh>
    <phoneticPr fontId="3"/>
  </si>
  <si>
    <t>南部剣吉</t>
    <rPh sb="0" eb="2">
      <t>ナンブ</t>
    </rPh>
    <rPh sb="2" eb="3">
      <t>ケン</t>
    </rPh>
    <rPh sb="3" eb="4">
      <t>キチ</t>
    </rPh>
    <phoneticPr fontId="10"/>
  </si>
  <si>
    <t>読売大学前</t>
    <rPh sb="0" eb="2">
      <t>ヨミウリ</t>
    </rPh>
    <rPh sb="2" eb="4">
      <t>ダイガク</t>
    </rPh>
    <rPh sb="4" eb="5">
      <t>マエ</t>
    </rPh>
    <phoneticPr fontId="10"/>
  </si>
  <si>
    <t>読売城西</t>
    <rPh sb="0" eb="2">
      <t>ヨミウリ</t>
    </rPh>
    <rPh sb="2" eb="3">
      <t>シロ</t>
    </rPh>
    <rPh sb="3" eb="4">
      <t>ニシ</t>
    </rPh>
    <phoneticPr fontId="10"/>
  </si>
  <si>
    <t>日経大学前</t>
    <rPh sb="0" eb="2">
      <t>ニッケイ</t>
    </rPh>
    <rPh sb="2" eb="5">
      <t>ダイガクマエ</t>
    </rPh>
    <phoneticPr fontId="10"/>
  </si>
  <si>
    <t>新郷倉石</t>
    <rPh sb="0" eb="1">
      <t>ニイ</t>
    </rPh>
    <rPh sb="1" eb="2">
      <t>サト</t>
    </rPh>
    <rPh sb="2" eb="4">
      <t>クライシ</t>
    </rPh>
    <phoneticPr fontId="10"/>
  </si>
  <si>
    <t>中居林</t>
    <rPh sb="0" eb="2">
      <t>ナカイ</t>
    </rPh>
    <rPh sb="2" eb="3">
      <t>ハヤシ</t>
    </rPh>
    <phoneticPr fontId="10"/>
  </si>
  <si>
    <t>五所駅前</t>
    <phoneticPr fontId="10"/>
  </si>
  <si>
    <t>エルム通</t>
    <phoneticPr fontId="10"/>
  </si>
  <si>
    <t>五所東部</t>
    <rPh sb="2" eb="4">
      <t>トウブ</t>
    </rPh>
    <phoneticPr fontId="10"/>
  </si>
  <si>
    <t>西部※中央と東部に統合。</t>
    <rPh sb="0" eb="2">
      <t>セイブ</t>
    </rPh>
    <rPh sb="3" eb="5">
      <t>チュウオウ</t>
    </rPh>
    <rPh sb="6" eb="8">
      <t>トウブ</t>
    </rPh>
    <rPh sb="9" eb="11">
      <t>トウゴウ</t>
    </rPh>
    <phoneticPr fontId="10"/>
  </si>
  <si>
    <t>西部※中央と東部に統合。</t>
    <rPh sb="0" eb="2">
      <t>セイブ</t>
    </rPh>
    <phoneticPr fontId="10"/>
  </si>
  <si>
    <t>北津軽郡・つるが市・西津軽郡</t>
    <rPh sb="0" eb="4">
      <t>キタツガルグン</t>
    </rPh>
    <rPh sb="8" eb="9">
      <t>シ</t>
    </rPh>
    <rPh sb="10" eb="14">
      <t>ニシツガルグン</t>
    </rPh>
    <phoneticPr fontId="3"/>
  </si>
  <si>
    <t>※中央と東部に統合。一部下田・三沢月館へ</t>
    <phoneticPr fontId="10"/>
  </si>
  <si>
    <t>西部※</t>
    <rPh sb="0" eb="2">
      <t>セイブ</t>
    </rPh>
    <phoneticPr fontId="10"/>
  </si>
  <si>
    <t>日経・西部※</t>
    <rPh sb="0" eb="2">
      <t>ニッケイ</t>
    </rPh>
    <rPh sb="3" eb="5">
      <t>セイブ</t>
    </rPh>
    <phoneticPr fontId="10"/>
  </si>
  <si>
    <t>青森金沢</t>
    <rPh sb="0" eb="2">
      <t>アオモリ</t>
    </rPh>
    <rPh sb="2" eb="4">
      <t>カナザワ</t>
    </rPh>
    <phoneticPr fontId="10"/>
  </si>
  <si>
    <t>青森旭町</t>
    <rPh sb="0" eb="2">
      <t>アオモリ</t>
    </rPh>
    <rPh sb="2" eb="3">
      <t>アサヒ</t>
    </rPh>
    <rPh sb="3" eb="4">
      <t>マチ</t>
    </rPh>
    <phoneticPr fontId="10"/>
  </si>
  <si>
    <t>黒石小山内</t>
    <rPh sb="0" eb="2">
      <t>クロイシ</t>
    </rPh>
    <rPh sb="2" eb="5">
      <t>オサナイ</t>
    </rPh>
    <phoneticPr fontId="10"/>
  </si>
  <si>
    <t>東奥日報は予約制となっており、折込日5日前午前中（土・日・祝・祭日除く）が、申込締切となります。</t>
    <rPh sb="0" eb="2">
      <t>トウオウ</t>
    </rPh>
    <rPh sb="2" eb="4">
      <t>ニッポウ</t>
    </rPh>
    <rPh sb="5" eb="8">
      <t>ヨヤクセイ</t>
    </rPh>
    <rPh sb="15" eb="17">
      <t>オリコミ</t>
    </rPh>
    <rPh sb="17" eb="18">
      <t>ビ</t>
    </rPh>
    <rPh sb="18" eb="21">
      <t>５ニチマエ</t>
    </rPh>
    <rPh sb="21" eb="24">
      <t>ゴゼンチュウ</t>
    </rPh>
    <rPh sb="25" eb="26">
      <t>ド</t>
    </rPh>
    <rPh sb="27" eb="28">
      <t>ニチ</t>
    </rPh>
    <rPh sb="29" eb="30">
      <t>シュク</t>
    </rPh>
    <rPh sb="31" eb="33">
      <t>サイジツ</t>
    </rPh>
    <rPh sb="33" eb="34">
      <t>ノゾ</t>
    </rPh>
    <rPh sb="38" eb="40">
      <t>モウシコミ</t>
    </rPh>
    <rPh sb="40" eb="42">
      <t>シメキリ</t>
    </rPh>
    <phoneticPr fontId="10"/>
  </si>
  <si>
    <t>青森造道</t>
    <rPh sb="0" eb="2">
      <t>アオモリ</t>
    </rPh>
    <rPh sb="2" eb="4">
      <t>ツクリミチ</t>
    </rPh>
    <phoneticPr fontId="10"/>
  </si>
  <si>
    <t>青森西滝</t>
    <rPh sb="0" eb="2">
      <t>アオモリ</t>
    </rPh>
    <rPh sb="2" eb="3">
      <t>ニシ</t>
    </rPh>
    <rPh sb="3" eb="4">
      <t>タキ</t>
    </rPh>
    <phoneticPr fontId="10"/>
  </si>
  <si>
    <t>部数</t>
    <rPh sb="0" eb="2">
      <t>ブスウ</t>
    </rPh>
    <phoneticPr fontId="10"/>
  </si>
  <si>
    <t>折込数</t>
    <rPh sb="2" eb="3">
      <t>スウ</t>
    </rPh>
    <phoneticPr fontId="10"/>
  </si>
  <si>
    <t>産経</t>
    <rPh sb="0" eb="2">
      <t>サンケイ</t>
    </rPh>
    <phoneticPr fontId="5"/>
  </si>
  <si>
    <t>青森中部</t>
    <rPh sb="0" eb="1">
      <t>アオ</t>
    </rPh>
    <rPh sb="1" eb="2">
      <t>モリ</t>
    </rPh>
    <rPh sb="2" eb="4">
      <t>チュウブ</t>
    </rPh>
    <phoneticPr fontId="3"/>
  </si>
  <si>
    <t>(内訳)</t>
    <rPh sb="1" eb="3">
      <t>ウチワケ</t>
    </rPh>
    <phoneticPr fontId="3"/>
  </si>
  <si>
    <t>戸山</t>
    <rPh sb="0" eb="2">
      <t>トヤマ</t>
    </rPh>
    <phoneticPr fontId="10"/>
  </si>
  <si>
    <t>（内訳）</t>
    <phoneticPr fontId="10"/>
  </si>
  <si>
    <t>幸畑</t>
    <rPh sb="0" eb="1">
      <t>サチ</t>
    </rPh>
    <rPh sb="1" eb="2">
      <t>ハタ</t>
    </rPh>
    <phoneticPr fontId="10"/>
  </si>
  <si>
    <t>岩木</t>
    <rPh sb="0" eb="2">
      <t>イワキ</t>
    </rPh>
    <phoneticPr fontId="10"/>
  </si>
  <si>
    <t>陸奥 西目屋</t>
    <phoneticPr fontId="10"/>
  </si>
  <si>
    <t>弘前土手町</t>
    <rPh sb="0" eb="2">
      <t>ヒロサキ</t>
    </rPh>
    <rPh sb="2" eb="5">
      <t>ドテマチ</t>
    </rPh>
    <phoneticPr fontId="10"/>
  </si>
  <si>
    <t>河北折込センター 022-390-7322</t>
    <phoneticPr fontId="10"/>
  </si>
  <si>
    <t>八戸東部</t>
    <rPh sb="0" eb="2">
      <t>ハチノヘ</t>
    </rPh>
    <rPh sb="2" eb="4">
      <t>トウブ</t>
    </rPh>
    <phoneticPr fontId="10"/>
  </si>
  <si>
    <t>八戸中央</t>
    <rPh sb="0" eb="2">
      <t>ハチノヘ</t>
    </rPh>
    <rPh sb="2" eb="4">
      <t>チュウオウ</t>
    </rPh>
    <phoneticPr fontId="10"/>
  </si>
  <si>
    <t>八戸西部</t>
    <rPh sb="0" eb="2">
      <t>ハチノヘ</t>
    </rPh>
    <rPh sb="2" eb="4">
      <t>セイブ</t>
    </rPh>
    <phoneticPr fontId="10"/>
  </si>
  <si>
    <t>八戸北部</t>
    <rPh sb="0" eb="2">
      <t>ハチノヘ</t>
    </rPh>
    <rPh sb="2" eb="4">
      <t>ホクブ</t>
    </rPh>
    <phoneticPr fontId="10"/>
  </si>
  <si>
    <t>弘前城東 計</t>
    <rPh sb="0" eb="2">
      <t>ヒロサキ</t>
    </rPh>
    <rPh sb="2" eb="4">
      <t>ジョウトウ</t>
    </rPh>
    <rPh sb="5" eb="6">
      <t>ケイ</t>
    </rPh>
    <phoneticPr fontId="3"/>
  </si>
  <si>
    <t>岩木</t>
    <phoneticPr fontId="10"/>
  </si>
  <si>
    <t>桔梗野</t>
    <phoneticPr fontId="10"/>
  </si>
  <si>
    <t>弘前青山</t>
    <phoneticPr fontId="10"/>
  </si>
  <si>
    <t>広告主名</t>
    <phoneticPr fontId="10"/>
  </si>
  <si>
    <t>むつ西部</t>
    <rPh sb="2" eb="4">
      <t>セイブ</t>
    </rPh>
    <phoneticPr fontId="10"/>
  </si>
  <si>
    <t>むつ南部</t>
    <rPh sb="2" eb="4">
      <t>ナンブ</t>
    </rPh>
    <phoneticPr fontId="10"/>
  </si>
  <si>
    <t>むつ東部</t>
    <rPh sb="2" eb="4">
      <t>トウブ</t>
    </rPh>
    <phoneticPr fontId="10"/>
  </si>
  <si>
    <t>日経西部</t>
    <rPh sb="0" eb="2">
      <t>ニッケイ</t>
    </rPh>
    <rPh sb="2" eb="4">
      <t>セイブ</t>
    </rPh>
    <phoneticPr fontId="10"/>
  </si>
  <si>
    <t>日経東部</t>
    <rPh sb="0" eb="2">
      <t>ニッケイ</t>
    </rPh>
    <rPh sb="2" eb="4">
      <t>トウブ</t>
    </rPh>
    <phoneticPr fontId="10"/>
  </si>
  <si>
    <t>日経南部</t>
    <rPh sb="0" eb="2">
      <t>ニッケイ</t>
    </rPh>
    <rPh sb="2" eb="4">
      <t>ナンブ</t>
    </rPh>
    <phoneticPr fontId="10"/>
  </si>
  <si>
    <t>読売・日経</t>
    <rPh sb="0" eb="2">
      <t>ヨミウリ</t>
    </rPh>
    <rPh sb="3" eb="5">
      <t>ニッケイ</t>
    </rPh>
    <phoneticPr fontId="3"/>
  </si>
  <si>
    <t>読売田名部</t>
    <rPh sb="0" eb="2">
      <t>ヨミウリ</t>
    </rPh>
    <rPh sb="2" eb="5">
      <t>タナベ</t>
    </rPh>
    <phoneticPr fontId="10"/>
  </si>
  <si>
    <t>青森東部</t>
    <rPh sb="0" eb="1">
      <t>アオ</t>
    </rPh>
    <rPh sb="1" eb="2">
      <t>モリ</t>
    </rPh>
    <rPh sb="2" eb="4">
      <t>トウブ</t>
    </rPh>
    <phoneticPr fontId="3"/>
  </si>
  <si>
    <t>読売</t>
    <rPh sb="0" eb="2">
      <t>ヨミウリ</t>
    </rPh>
    <phoneticPr fontId="3"/>
  </si>
  <si>
    <t>Ｔ</t>
  </si>
  <si>
    <t>河北</t>
    <rPh sb="0" eb="2">
      <t>カホク</t>
    </rPh>
    <phoneticPr fontId="10"/>
  </si>
  <si>
    <t>松原西弘</t>
    <rPh sb="0" eb="2">
      <t>マツバラ</t>
    </rPh>
    <rPh sb="2" eb="3">
      <t>ニシ</t>
    </rPh>
    <rPh sb="3" eb="4">
      <t>ヒロシ</t>
    </rPh>
    <phoneticPr fontId="3"/>
  </si>
  <si>
    <t>松原西弘</t>
    <rPh sb="0" eb="2">
      <t>マツバラ</t>
    </rPh>
    <rPh sb="2" eb="3">
      <t>ニシ</t>
    </rPh>
    <rPh sb="3" eb="4">
      <t>ヒロシ</t>
    </rPh>
    <phoneticPr fontId="10"/>
  </si>
  <si>
    <t>日経松原西弘</t>
    <rPh sb="0" eb="2">
      <t>ニッケイ</t>
    </rPh>
    <rPh sb="2" eb="4">
      <t>マツハラ</t>
    </rPh>
    <rPh sb="4" eb="5">
      <t>ニシ</t>
    </rPh>
    <rPh sb="5" eb="6">
      <t>ヒロシ</t>
    </rPh>
    <phoneticPr fontId="10"/>
  </si>
  <si>
    <t>南部赤石</t>
    <rPh sb="0" eb="2">
      <t>ナンブ</t>
    </rPh>
    <rPh sb="2" eb="3">
      <t>アカ</t>
    </rPh>
    <rPh sb="3" eb="4">
      <t>イシ</t>
    </rPh>
    <phoneticPr fontId="10"/>
  </si>
  <si>
    <t>浜の町</t>
    <rPh sb="0" eb="1">
      <t>ハマ</t>
    </rPh>
    <rPh sb="2" eb="3">
      <t>マチ</t>
    </rPh>
    <phoneticPr fontId="10"/>
  </si>
  <si>
    <t>城西</t>
    <rPh sb="0" eb="2">
      <t>ジョウサイ</t>
    </rPh>
    <phoneticPr fontId="10"/>
  </si>
  <si>
    <t>朝日</t>
    <rPh sb="0" eb="2">
      <t>アサヒ</t>
    </rPh>
    <phoneticPr fontId="3"/>
  </si>
  <si>
    <t>日経弘前土手町</t>
    <rPh sb="0" eb="2">
      <t>ニッケイ</t>
    </rPh>
    <rPh sb="2" eb="4">
      <t>ヒロサキ</t>
    </rPh>
    <rPh sb="4" eb="7">
      <t>ドテマチ</t>
    </rPh>
    <phoneticPr fontId="10"/>
  </si>
  <si>
    <t>野辺地</t>
    <rPh sb="0" eb="3">
      <t>ノヘジ</t>
    </rPh>
    <phoneticPr fontId="10"/>
  </si>
  <si>
    <t>七戸</t>
    <rPh sb="0" eb="1">
      <t>ナナ</t>
    </rPh>
    <rPh sb="1" eb="2">
      <t>ト</t>
    </rPh>
    <phoneticPr fontId="10"/>
  </si>
  <si>
    <t>乙供</t>
    <rPh sb="0" eb="1">
      <t>オツ</t>
    </rPh>
    <rPh sb="1" eb="2">
      <t>トモ</t>
    </rPh>
    <phoneticPr fontId="10"/>
  </si>
  <si>
    <t>六戸</t>
    <rPh sb="0" eb="1">
      <t>ロク</t>
    </rPh>
    <rPh sb="1" eb="2">
      <t>ト</t>
    </rPh>
    <phoneticPr fontId="10"/>
  </si>
  <si>
    <t>泊</t>
    <rPh sb="0" eb="1">
      <t>ハク</t>
    </rPh>
    <phoneticPr fontId="10"/>
  </si>
  <si>
    <t>尾駮</t>
    <phoneticPr fontId="10"/>
  </si>
  <si>
    <t>青森原別</t>
    <rPh sb="0" eb="2">
      <t>アオモリ</t>
    </rPh>
    <rPh sb="2" eb="3">
      <t>ハラ</t>
    </rPh>
    <rPh sb="3" eb="4">
      <t>ベツ</t>
    </rPh>
    <phoneticPr fontId="3"/>
  </si>
  <si>
    <t>青森西滝</t>
    <rPh sb="0" eb="2">
      <t>アオモリ</t>
    </rPh>
    <rPh sb="2" eb="3">
      <t>ニシ</t>
    </rPh>
    <rPh sb="3" eb="4">
      <t>タキ</t>
    </rPh>
    <phoneticPr fontId="3"/>
  </si>
  <si>
    <t>青森金沢</t>
    <rPh sb="0" eb="2">
      <t>アオモリ</t>
    </rPh>
    <rPh sb="2" eb="4">
      <t>カナザワ</t>
    </rPh>
    <phoneticPr fontId="3"/>
  </si>
  <si>
    <t>七戸</t>
    <rPh sb="0" eb="2">
      <t>シチノヘ</t>
    </rPh>
    <phoneticPr fontId="3"/>
  </si>
  <si>
    <t>上北町</t>
    <rPh sb="0" eb="2">
      <t>カミキタ</t>
    </rPh>
    <rPh sb="2" eb="3">
      <t>マチ</t>
    </rPh>
    <phoneticPr fontId="3"/>
  </si>
  <si>
    <t>乙供</t>
    <rPh sb="0" eb="2">
      <t>オットモ</t>
    </rPh>
    <phoneticPr fontId="3"/>
  </si>
  <si>
    <t>野辺地</t>
    <rPh sb="0" eb="3">
      <t>ノヘジ</t>
    </rPh>
    <phoneticPr fontId="3"/>
  </si>
  <si>
    <t>産経等他紙</t>
    <rPh sb="0" eb="2">
      <t>サンケイ</t>
    </rPh>
    <rPh sb="2" eb="3">
      <t>ナド</t>
    </rPh>
    <rPh sb="3" eb="5">
      <t>タシ</t>
    </rPh>
    <phoneticPr fontId="10"/>
  </si>
  <si>
    <t>むつ西部</t>
    <rPh sb="2" eb="4">
      <t>セイブ</t>
    </rPh>
    <phoneticPr fontId="3"/>
  </si>
  <si>
    <t>むつ南部</t>
    <rPh sb="2" eb="4">
      <t>ナンブ</t>
    </rPh>
    <phoneticPr fontId="3"/>
  </si>
  <si>
    <t>合</t>
    <phoneticPr fontId="10"/>
  </si>
  <si>
    <t>上北町</t>
    <rPh sb="0" eb="1">
      <t>ウエ</t>
    </rPh>
    <rPh sb="1" eb="2">
      <t>キタ</t>
    </rPh>
    <rPh sb="2" eb="3">
      <t>マチ</t>
    </rPh>
    <phoneticPr fontId="10"/>
  </si>
  <si>
    <t>販売店横の合→合売店、Ｔ→東奥日報、Ｙ→読売</t>
    <rPh sb="13" eb="15">
      <t>トウオウ</t>
    </rPh>
    <rPh sb="15" eb="17">
      <t>ニッポウ</t>
    </rPh>
    <phoneticPr fontId="10"/>
  </si>
  <si>
    <t>Ｙ</t>
  </si>
  <si>
    <t>Ｄ</t>
  </si>
  <si>
    <t>販売店横の合→合売店、Ｔ→東奥日報、Ｙ→読売、合売店は3紙以上で銘柄指定はできません。</t>
    <rPh sb="13" eb="14">
      <t>ヒガシ</t>
    </rPh>
    <rPh sb="14" eb="15">
      <t>オク</t>
    </rPh>
    <rPh sb="15" eb="17">
      <t>ニッポウ</t>
    </rPh>
    <phoneticPr fontId="10"/>
  </si>
  <si>
    <t>販売店横の合→合売店、Ｔ→東奥日報</t>
    <phoneticPr fontId="10"/>
  </si>
  <si>
    <t>販売店横の合→合売店、Ｔ→東奥日報、Ａ→朝日、Ｄ→デーリー東北</t>
    <rPh sb="29" eb="31">
      <t>トウホク</t>
    </rPh>
    <phoneticPr fontId="10"/>
  </si>
  <si>
    <t>青森旭町</t>
    <rPh sb="0" eb="2">
      <t>アオモリ</t>
    </rPh>
    <rPh sb="2" eb="3">
      <t>アサヒ</t>
    </rPh>
    <rPh sb="3" eb="4">
      <t>マチ</t>
    </rPh>
    <phoneticPr fontId="3"/>
  </si>
  <si>
    <t>青森造道</t>
    <rPh sb="0" eb="2">
      <t>アオモリ</t>
    </rPh>
    <rPh sb="2" eb="4">
      <t>ツクリミチ</t>
    </rPh>
    <phoneticPr fontId="3"/>
  </si>
  <si>
    <t>青森浜舘</t>
    <rPh sb="0" eb="2">
      <t>アオモリ</t>
    </rPh>
    <rPh sb="2" eb="3">
      <t>ハマ</t>
    </rPh>
    <rPh sb="3" eb="4">
      <t>ダテ</t>
    </rPh>
    <phoneticPr fontId="3"/>
  </si>
  <si>
    <t>青森妙見</t>
    <rPh sb="0" eb="2">
      <t>アオモリ</t>
    </rPh>
    <rPh sb="2" eb="3">
      <t>ミョウ</t>
    </rPh>
    <rPh sb="3" eb="4">
      <t>ケン</t>
    </rPh>
    <phoneticPr fontId="3"/>
  </si>
  <si>
    <t>浅虫</t>
    <rPh sb="0" eb="2">
      <t>アサムシ</t>
    </rPh>
    <phoneticPr fontId="3"/>
  </si>
  <si>
    <t>東岳</t>
    <rPh sb="0" eb="1">
      <t>ヒガシ</t>
    </rPh>
    <rPh sb="1" eb="2">
      <t>ダケ</t>
    </rPh>
    <phoneticPr fontId="3"/>
  </si>
  <si>
    <t>油川</t>
    <rPh sb="0" eb="2">
      <t>アブラカワ</t>
    </rPh>
    <phoneticPr fontId="3"/>
  </si>
  <si>
    <t>後潟</t>
    <rPh sb="0" eb="1">
      <t>アト</t>
    </rPh>
    <rPh sb="1" eb="2">
      <t>ガタ</t>
    </rPh>
    <phoneticPr fontId="3"/>
  </si>
  <si>
    <t>浪岡</t>
    <rPh sb="0" eb="2">
      <t>ナミオカ</t>
    </rPh>
    <phoneticPr fontId="3"/>
  </si>
  <si>
    <t>浪岡※</t>
    <rPh sb="0" eb="2">
      <t>ナミオカ</t>
    </rPh>
    <phoneticPr fontId="3"/>
  </si>
  <si>
    <t>西部</t>
    <rPh sb="0" eb="2">
      <t>セイブ</t>
    </rPh>
    <phoneticPr fontId="10"/>
  </si>
  <si>
    <t>南部</t>
    <rPh sb="0" eb="2">
      <t>ナンブ</t>
    </rPh>
    <phoneticPr fontId="10"/>
  </si>
  <si>
    <t>東部</t>
    <rPh sb="0" eb="2">
      <t>トウブ</t>
    </rPh>
    <phoneticPr fontId="10"/>
  </si>
  <si>
    <t>販売店横の合→合売店</t>
    <phoneticPr fontId="10"/>
  </si>
  <si>
    <t>三戸</t>
    <rPh sb="0" eb="2">
      <t>サンノヘ</t>
    </rPh>
    <phoneticPr fontId="3"/>
  </si>
  <si>
    <t>南部剣吉</t>
    <rPh sb="0" eb="2">
      <t>ナンブ</t>
    </rPh>
    <rPh sb="2" eb="4">
      <t>ケンヨシ</t>
    </rPh>
    <phoneticPr fontId="3"/>
  </si>
  <si>
    <t>十和田</t>
    <rPh sb="0" eb="3">
      <t>トワダ</t>
    </rPh>
    <phoneticPr fontId="10"/>
  </si>
  <si>
    <t>三沢</t>
    <rPh sb="0" eb="2">
      <t>ミサワ</t>
    </rPh>
    <phoneticPr fontId="10"/>
  </si>
  <si>
    <t>販売店横の合→合売店、Ｔ→東奥日報、Ｙ→読売</t>
    <phoneticPr fontId="10"/>
  </si>
  <si>
    <t>青森中央</t>
    <rPh sb="1" eb="3">
      <t>チュウオウ</t>
    </rPh>
    <phoneticPr fontId="10"/>
  </si>
  <si>
    <t>青森南部</t>
    <rPh sb="1" eb="3">
      <t>ナンブ</t>
    </rPh>
    <phoneticPr fontId="10"/>
  </si>
  <si>
    <t>青森東部</t>
    <rPh sb="1" eb="3">
      <t>トウブ</t>
    </rPh>
    <phoneticPr fontId="10"/>
  </si>
  <si>
    <t>青森西部</t>
    <rPh sb="1" eb="3">
      <t>セイブ</t>
    </rPh>
    <phoneticPr fontId="10"/>
  </si>
  <si>
    <t>青森</t>
    <rPh sb="0" eb="2">
      <t>アオモリ</t>
    </rPh>
    <phoneticPr fontId="10"/>
  </si>
  <si>
    <t>青森</t>
    <rPh sb="0" eb="1">
      <t>アオ</t>
    </rPh>
    <rPh sb="1" eb="2">
      <t>モリ</t>
    </rPh>
    <phoneticPr fontId="10"/>
  </si>
  <si>
    <t>黒石</t>
    <rPh sb="0" eb="2">
      <t>クロイシ</t>
    </rPh>
    <phoneticPr fontId="10"/>
  </si>
  <si>
    <t>藤崎</t>
    <phoneticPr fontId="10"/>
  </si>
  <si>
    <t>五所川原</t>
    <rPh sb="0" eb="4">
      <t>ゴショガワラ</t>
    </rPh>
    <phoneticPr fontId="10"/>
  </si>
  <si>
    <t>デーリー・田名部</t>
    <rPh sb="5" eb="8">
      <t>タナベ</t>
    </rPh>
    <phoneticPr fontId="10"/>
  </si>
  <si>
    <t>デーリー・大湊</t>
    <rPh sb="5" eb="7">
      <t>オオミナト</t>
    </rPh>
    <phoneticPr fontId="10"/>
  </si>
  <si>
    <t>他紙</t>
  </si>
  <si>
    <t>八戸駅前</t>
    <rPh sb="0" eb="4">
      <t>ハチノヘエキマエ</t>
    </rPh>
    <phoneticPr fontId="10"/>
  </si>
  <si>
    <t>産経・西部※中央と東部に統合</t>
    <rPh sb="0" eb="2">
      <t>サンケイ</t>
    </rPh>
    <rPh sb="3" eb="5">
      <t>セイブ</t>
    </rPh>
    <phoneticPr fontId="10"/>
  </si>
  <si>
    <t>おいらせ</t>
    <phoneticPr fontId="10"/>
  </si>
  <si>
    <t>読売大畑</t>
    <rPh sb="0" eb="2">
      <t>ヨミウリ</t>
    </rPh>
    <rPh sb="2" eb="4">
      <t>オオハタ</t>
    </rPh>
    <phoneticPr fontId="10"/>
  </si>
  <si>
    <t>デーリー･大畑</t>
    <rPh sb="5" eb="7">
      <t>オオハタ</t>
    </rPh>
    <phoneticPr fontId="10"/>
  </si>
  <si>
    <t>浜館</t>
    <rPh sb="0" eb="1">
      <t>ハマ</t>
    </rPh>
    <rPh sb="1" eb="2">
      <t>ヤカタ</t>
    </rPh>
    <phoneticPr fontId="10"/>
  </si>
  <si>
    <t>日経・北部</t>
    <rPh sb="0" eb="2">
      <t>ニッケイ</t>
    </rPh>
    <rPh sb="3" eb="5">
      <t>ホクブ</t>
    </rPh>
    <phoneticPr fontId="10"/>
  </si>
  <si>
    <t>産経・北部</t>
    <rPh sb="0" eb="2">
      <t>サンケイ</t>
    </rPh>
    <rPh sb="3" eb="5">
      <t>ホクブ</t>
    </rPh>
    <phoneticPr fontId="10"/>
  </si>
  <si>
    <t>読売弘前中央</t>
    <rPh sb="0" eb="2">
      <t>ヨミウリ</t>
    </rPh>
    <rPh sb="2" eb="4">
      <t>ヒロサキ</t>
    </rPh>
    <rPh sb="4" eb="6">
      <t>チュウオウ</t>
    </rPh>
    <phoneticPr fontId="10"/>
  </si>
  <si>
    <t>板柳※</t>
    <rPh sb="0" eb="2">
      <t>イタヤナギ</t>
    </rPh>
    <phoneticPr fontId="10"/>
  </si>
  <si>
    <t>鶴田※</t>
    <rPh sb="0" eb="2">
      <t>ツルタ</t>
    </rPh>
    <phoneticPr fontId="10"/>
  </si>
  <si>
    <t>城東高田</t>
    <rPh sb="0" eb="2">
      <t>ジョウトウ</t>
    </rPh>
    <rPh sb="2" eb="4">
      <t>タカダ</t>
    </rPh>
    <phoneticPr fontId="10"/>
  </si>
  <si>
    <t>板柳</t>
    <rPh sb="0" eb="2">
      <t>イタヤナギ</t>
    </rPh>
    <phoneticPr fontId="10"/>
  </si>
  <si>
    <t>鶴田</t>
    <rPh sb="0" eb="2">
      <t>ツルタ</t>
    </rPh>
    <phoneticPr fontId="10"/>
  </si>
  <si>
    <t>五所駅前</t>
  </si>
  <si>
    <t>エルム通</t>
  </si>
  <si>
    <t>名川</t>
    <rPh sb="0" eb="1">
      <t>ナ</t>
    </rPh>
    <rPh sb="1" eb="2">
      <t>カワ</t>
    </rPh>
    <phoneticPr fontId="10"/>
  </si>
  <si>
    <t>階上</t>
    <rPh sb="0" eb="2">
      <t>ハシカミ</t>
    </rPh>
    <phoneticPr fontId="10"/>
  </si>
  <si>
    <t>デーリー東北・陸奥新報</t>
    <rPh sb="4" eb="6">
      <t>トウホク</t>
    </rPh>
    <rPh sb="7" eb="9">
      <t>ムツ</t>
    </rPh>
    <rPh sb="9" eb="11">
      <t>シンポウ</t>
    </rPh>
    <phoneticPr fontId="3"/>
  </si>
  <si>
    <t>日経城東高田</t>
    <rPh sb="0" eb="2">
      <t>ニッケイ</t>
    </rPh>
    <rPh sb="2" eb="4">
      <t>ジョウトウ</t>
    </rPh>
    <rPh sb="4" eb="6">
      <t>タカダ</t>
    </rPh>
    <phoneticPr fontId="10"/>
  </si>
  <si>
    <t>西津軽郡</t>
    <rPh sb="0" eb="1">
      <t>ニシ</t>
    </rPh>
    <rPh sb="1" eb="3">
      <t>ツガル</t>
    </rPh>
    <rPh sb="3" eb="4">
      <t>グン</t>
    </rPh>
    <phoneticPr fontId="10"/>
  </si>
  <si>
    <t>Ｔ</t>
    <phoneticPr fontId="10"/>
  </si>
  <si>
    <t>T</t>
  </si>
  <si>
    <t>T</t>
    <phoneticPr fontId="10"/>
  </si>
  <si>
    <t>他紙</t>
    <rPh sb="0" eb="2">
      <t>タシ</t>
    </rPh>
    <phoneticPr fontId="5"/>
  </si>
  <si>
    <t>他紙</t>
    <phoneticPr fontId="5"/>
  </si>
  <si>
    <t>産経</t>
    <rPh sb="0" eb="2">
      <t>サンケイ</t>
    </rPh>
    <phoneticPr fontId="10"/>
  </si>
  <si>
    <t>藤崎</t>
    <rPh sb="0" eb="2">
      <t>フジサキ</t>
    </rPh>
    <phoneticPr fontId="10"/>
  </si>
  <si>
    <t>※東奥日報合売店「他紙」の板柳および鶴田は陸奥新報を含みますが、媒体指定はできません。</t>
    <rPh sb="1" eb="5">
      <t>トウオウニッポウ</t>
    </rPh>
    <rPh sb="5" eb="6">
      <t>ゴウ</t>
    </rPh>
    <rPh sb="6" eb="8">
      <t>バイテン</t>
    </rPh>
    <rPh sb="9" eb="11">
      <t>タシ</t>
    </rPh>
    <rPh sb="13" eb="15">
      <t>イタヤナギ</t>
    </rPh>
    <rPh sb="18" eb="20">
      <t>ツルタ</t>
    </rPh>
    <rPh sb="21" eb="25">
      <t>ムツシンポウ</t>
    </rPh>
    <rPh sb="26" eb="27">
      <t>フク</t>
    </rPh>
    <rPh sb="32" eb="36">
      <t>バイタイシテイ</t>
    </rPh>
    <phoneticPr fontId="10"/>
  </si>
  <si>
    <t>※浪岡の「産経等他紙」は読売・産経・陸奥新報ですが、その中で媒体指定はできません。</t>
    <rPh sb="1" eb="3">
      <t>ナミオカ</t>
    </rPh>
    <rPh sb="5" eb="7">
      <t>サンケイ</t>
    </rPh>
    <rPh sb="7" eb="8">
      <t>ナド</t>
    </rPh>
    <rPh sb="8" eb="9">
      <t>ホカ</t>
    </rPh>
    <rPh sb="9" eb="10">
      <t>カミ</t>
    </rPh>
    <rPh sb="12" eb="14">
      <t>ヨミウリ</t>
    </rPh>
    <rPh sb="15" eb="17">
      <t>サンケイ</t>
    </rPh>
    <rPh sb="18" eb="22">
      <t>ムツシンポウ</t>
    </rPh>
    <rPh sb="28" eb="29">
      <t>ナカ</t>
    </rPh>
    <rPh sb="30" eb="34">
      <t>バイタイシテイ</t>
    </rPh>
    <phoneticPr fontId="3"/>
  </si>
  <si>
    <t>中部・勝田</t>
    <rPh sb="0" eb="2">
      <t>チュウブ</t>
    </rPh>
    <rPh sb="3" eb="5">
      <t>カツタ</t>
    </rPh>
    <phoneticPr fontId="3"/>
  </si>
  <si>
    <t>中部・勝田</t>
    <rPh sb="0" eb="2">
      <t>チュウブ</t>
    </rPh>
    <rPh sb="3" eb="5">
      <t>カツタ</t>
    </rPh>
    <phoneticPr fontId="10"/>
  </si>
  <si>
    <t>筒井</t>
    <rPh sb="0" eb="2">
      <t>ツツイ</t>
    </rPh>
    <phoneticPr fontId="10"/>
  </si>
  <si>
    <t>中部･勝田</t>
    <rPh sb="0" eb="2">
      <t>チュウブ</t>
    </rPh>
    <rPh sb="3" eb="5">
      <t>カツダ</t>
    </rPh>
    <phoneticPr fontId="3"/>
  </si>
  <si>
    <t>土手町 計</t>
    <rPh sb="0" eb="3">
      <t>ドテマチ</t>
    </rPh>
    <rPh sb="4" eb="5">
      <t>ケイ</t>
    </rPh>
    <phoneticPr fontId="10"/>
  </si>
  <si>
    <t>弘前青山</t>
    <rPh sb="0" eb="4">
      <t>ヒロサキアオヤマ</t>
    </rPh>
    <phoneticPr fontId="10"/>
  </si>
  <si>
    <t>日経弘前青山</t>
    <rPh sb="0" eb="2">
      <t>ニッケイ</t>
    </rPh>
    <rPh sb="2" eb="6">
      <t>ヒロサキアオヤマ</t>
    </rPh>
    <phoneticPr fontId="10"/>
  </si>
  <si>
    <t>日経大湊</t>
    <rPh sb="0" eb="2">
      <t>ニッケイ</t>
    </rPh>
    <rPh sb="2" eb="4">
      <t>オオミナト</t>
    </rPh>
    <phoneticPr fontId="10"/>
  </si>
  <si>
    <t>日経城西(読売)</t>
    <rPh sb="0" eb="2">
      <t>ニッケイ</t>
    </rPh>
    <rPh sb="2" eb="4">
      <t>ジョウセイ</t>
    </rPh>
    <rPh sb="5" eb="7">
      <t>ヨミウリ</t>
    </rPh>
    <phoneticPr fontId="10"/>
  </si>
  <si>
    <t>日経城西(東奥)</t>
    <rPh sb="0" eb="2">
      <t>ニッケイ</t>
    </rPh>
    <rPh sb="2" eb="4">
      <t>ジョウセイ</t>
    </rPh>
    <rPh sb="5" eb="7">
      <t>トウオウ</t>
    </rPh>
    <phoneticPr fontId="10"/>
  </si>
  <si>
    <t>青森東部 計</t>
    <rPh sb="0" eb="2">
      <t>アオモリ</t>
    </rPh>
    <rPh sb="2" eb="4">
      <t>トウブ</t>
    </rPh>
    <rPh sb="5" eb="6">
      <t>ケイ</t>
    </rPh>
    <phoneticPr fontId="10"/>
  </si>
  <si>
    <t>青森中部 計</t>
    <rPh sb="0" eb="2">
      <t>アオモリ</t>
    </rPh>
    <rPh sb="2" eb="4">
      <t>チュウブ</t>
    </rPh>
    <rPh sb="5" eb="6">
      <t>ケイ</t>
    </rPh>
    <phoneticPr fontId="3"/>
  </si>
  <si>
    <t>青森西部 計</t>
    <rPh sb="0" eb="2">
      <t>アオモリ</t>
    </rPh>
    <rPh sb="2" eb="4">
      <t>セイブ</t>
    </rPh>
    <rPh sb="5" eb="6">
      <t>ケイ</t>
    </rPh>
    <phoneticPr fontId="3"/>
  </si>
  <si>
    <t>青森妙見 計</t>
    <rPh sb="0" eb="2">
      <t>アオモリ</t>
    </rPh>
    <rPh sb="2" eb="3">
      <t>ミョウ</t>
    </rPh>
    <rPh sb="3" eb="4">
      <t>ケン</t>
    </rPh>
    <rPh sb="5" eb="6">
      <t>ケイ</t>
    </rPh>
    <phoneticPr fontId="10"/>
  </si>
  <si>
    <t>嘉瀬は廃店し、金木に統合されました。（2025.10）</t>
    <rPh sb="0" eb="2">
      <t>カセ</t>
    </rPh>
    <rPh sb="3" eb="5">
      <t>ハイテン</t>
    </rPh>
    <rPh sb="7" eb="9">
      <t>カネキ</t>
    </rPh>
    <rPh sb="10" eb="12">
      <t>トウゴウ</t>
    </rPh>
    <phoneticPr fontId="3"/>
  </si>
  <si>
    <t>青森浜館 計</t>
    <rPh sb="0" eb="2">
      <t>アオモリ</t>
    </rPh>
    <rPh sb="2" eb="3">
      <t>ハマ</t>
    </rPh>
    <rPh sb="3" eb="4">
      <t>タテ</t>
    </rPh>
    <rPh sb="5" eb="6">
      <t>ケイ</t>
    </rPh>
    <phoneticPr fontId="3"/>
  </si>
  <si>
    <t>2026年   4月改定</t>
    <phoneticPr fontId="3"/>
  </si>
  <si>
    <t>※弘前市土手町店の桜ヶ丘は城西店へ移管されました。</t>
    <rPh sb="1" eb="4">
      <t>ヒロサキシ</t>
    </rPh>
    <rPh sb="4" eb="7">
      <t>ドテマチ</t>
    </rPh>
    <rPh sb="7" eb="8">
      <t>ミセ</t>
    </rPh>
    <rPh sb="9" eb="12">
      <t>サクラガオカ</t>
    </rPh>
    <rPh sb="13" eb="16">
      <t>ジョウサイテン</t>
    </rPh>
    <rPh sb="17" eb="19">
      <t>イカン</t>
    </rPh>
    <phoneticPr fontId="10"/>
  </si>
  <si>
    <t>2026年   4月改定</t>
    <rPh sb="4" eb="5">
      <t>ネン</t>
    </rPh>
    <rPh sb="9" eb="10">
      <t>ガツ</t>
    </rPh>
    <rPh sb="10" eb="12">
      <t>カイテイ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</si>
</sst>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m&quot;月&quot;d&quot;日&quot;\(aaa\)"/>
    <numFmt numFmtId="182" formatCode="[$-F800]dddd\,\ mmmm\ dd\,\ yyyy"/>
  </numFmts>
  <fonts count="8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b/>
      <i/>
      <sz val="14"/>
      <color indexed="12"/>
      <name val="ＭＳ Ｐ明朝"/>
      <family val="1"/>
      <charset val="128"/>
    </font>
    <font>
      <b/>
      <i/>
      <sz val="12"/>
      <color indexed="12"/>
      <name val="ＭＳ Ｐ明朝"/>
      <family val="1"/>
      <charset val="128"/>
    </font>
    <font>
      <b/>
      <sz val="12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.5"/>
      <name val="ＭＳ Ｐ明朝"/>
      <family val="1"/>
      <charset val="128"/>
    </font>
    <font>
      <b/>
      <i/>
      <sz val="10"/>
      <color indexed="10"/>
      <name val="ＭＳ Ｐ明朝"/>
      <family val="1"/>
      <charset val="128"/>
    </font>
    <font>
      <b/>
      <i/>
      <sz val="9"/>
      <name val="ＭＳ Ｐゴシック"/>
      <family val="3"/>
      <charset val="128"/>
    </font>
    <font>
      <sz val="9"/>
      <color indexed="20"/>
      <name val="ＭＳ Ｐ明朝"/>
      <family val="1"/>
      <charset val="128"/>
    </font>
    <font>
      <sz val="8"/>
      <name val="ＭＳ Ｐ明朝"/>
      <family val="1"/>
      <charset val="128"/>
    </font>
    <font>
      <b/>
      <i/>
      <sz val="10"/>
      <color indexed="12"/>
      <name val="ＭＳ Ｐ明朝"/>
      <family val="1"/>
      <charset val="128"/>
    </font>
    <font>
      <b/>
      <i/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7.5"/>
      <name val="ＭＳ Ｐ明朝"/>
      <family val="1"/>
      <charset val="128"/>
    </font>
    <font>
      <b/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7.5"/>
      <name val="ＭＳ Ｐ明朝"/>
      <family val="1"/>
      <charset val="128"/>
    </font>
    <font>
      <sz val="24"/>
      <name val="ＲＦＰナウ-ＧＵ"/>
      <family val="3"/>
      <charset val="128"/>
    </font>
    <font>
      <b/>
      <i/>
      <sz val="12"/>
      <name val="ＭＳ Ｐ明朝"/>
      <family val="1"/>
      <charset val="128"/>
    </font>
    <font>
      <b/>
      <i/>
      <sz val="12"/>
      <color indexed="8"/>
      <name val="ＭＳ Ｐ明朝"/>
      <family val="1"/>
      <charset val="128"/>
    </font>
    <font>
      <b/>
      <i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i/>
      <sz val="16"/>
      <color indexed="12"/>
      <name val="ＭＳ Ｐ明朝"/>
      <family val="1"/>
      <charset val="128"/>
    </font>
    <font>
      <sz val="32"/>
      <name val="HGP行書体"/>
      <family val="4"/>
      <charset val="128"/>
    </font>
    <font>
      <sz val="16"/>
      <name val="ＨＧｺﾞｼｯｸE-PRO"/>
      <family val="3"/>
      <charset val="128"/>
    </font>
    <font>
      <sz val="11"/>
      <name val="HG明朝E"/>
      <family val="1"/>
      <charset val="128"/>
    </font>
    <font>
      <sz val="10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i/>
      <sz val="9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HG正楷書体-PRO"/>
      <family val="4"/>
      <charset val="128"/>
    </font>
    <font>
      <sz val="12"/>
      <name val="HG創英角ﾎﾟｯﾌﾟ体"/>
      <family val="3"/>
      <charset val="128"/>
    </font>
    <font>
      <b/>
      <sz val="11"/>
      <name val="HG正楷書体-PRO"/>
      <family val="4"/>
      <charset val="128"/>
    </font>
    <font>
      <b/>
      <sz val="10"/>
      <name val="HG正楷書体-PRO"/>
      <family val="4"/>
      <charset val="128"/>
    </font>
    <font>
      <sz val="6.5"/>
      <color indexed="1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name val="ＭＳ ゴシック"/>
      <family val="3"/>
      <charset val="128"/>
    </font>
    <font>
      <b/>
      <i/>
      <sz val="12"/>
      <color indexed="10"/>
      <name val="ＭＳ Ｐ明朝"/>
      <family val="1"/>
      <charset val="128"/>
    </font>
    <font>
      <b/>
      <sz val="6.5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2"/>
      <name val="ＭＳ ゴシック"/>
      <family val="3"/>
      <charset val="128"/>
    </font>
    <font>
      <sz val="24"/>
      <name val="ＭＳ Ｐゴシック"/>
      <family val="3"/>
      <charset val="128"/>
    </font>
    <font>
      <b/>
      <i/>
      <sz val="12"/>
      <color rgb="FF0000FF"/>
      <name val="ＭＳ Ｐ明朝"/>
      <family val="1"/>
      <charset val="128"/>
    </font>
    <font>
      <b/>
      <i/>
      <sz val="12"/>
      <color rgb="FFFF0000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9"/>
      <color theme="1"/>
      <name val="ＭＳ Ｐ明朝"/>
      <family val="1"/>
      <charset val="128"/>
    </font>
    <font>
      <b/>
      <i/>
      <sz val="10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20" borderId="1" applyNumberForma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2" fillId="22" borderId="2" applyNumberFormat="0" applyFont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8" fillId="23" borderId="4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2" fillId="0" borderId="0" applyFont="0" applyFill="0" applyBorder="0" applyAlignment="0" applyProtection="0"/>
    <xf numFmtId="38" fontId="42" fillId="0" borderId="0" applyFont="0" applyFill="0" applyBorder="0" applyAlignment="0" applyProtection="0">
      <alignment vertical="center"/>
    </xf>
    <xf numFmtId="0" fontId="60" fillId="0" borderId="5" applyNumberFormat="0" applyFill="0" applyAlignment="0" applyProtection="0">
      <alignment vertical="center"/>
    </xf>
    <xf numFmtId="0" fontId="61" fillId="0" borderId="6" applyNumberFormat="0" applyFill="0" applyAlignment="0" applyProtection="0">
      <alignment vertical="center"/>
    </xf>
    <xf numFmtId="0" fontId="62" fillId="0" borderId="7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23" borderId="9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7" borderId="4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6" fillId="0" borderId="0">
      <alignment vertical="center"/>
    </xf>
    <xf numFmtId="0" fontId="67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50">
    <xf numFmtId="0" fontId="0" fillId="0" borderId="0" xfId="0"/>
    <xf numFmtId="0" fontId="7" fillId="0" borderId="0" xfId="0" applyFont="1" applyAlignment="1">
      <alignment horizontal="center"/>
    </xf>
    <xf numFmtId="0" fontId="8" fillId="0" borderId="0" xfId="0" applyFont="1"/>
    <xf numFmtId="0" fontId="13" fillId="24" borderId="0" xfId="0" applyFont="1" applyFill="1" applyAlignment="1">
      <alignment horizontal="center" vertical="center"/>
    </xf>
    <xf numFmtId="0" fontId="5" fillId="0" borderId="10" xfId="0" applyFont="1" applyBorder="1" applyAlignment="1">
      <alignment vertical="top"/>
    </xf>
    <xf numFmtId="0" fontId="14" fillId="0" borderId="0" xfId="0" applyFont="1"/>
    <xf numFmtId="0" fontId="15" fillId="0" borderId="11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6" fillId="0" borderId="14" xfId="35" applyFont="1" applyBorder="1" applyAlignment="1">
      <alignment vertical="center"/>
    </xf>
    <xf numFmtId="38" fontId="8" fillId="0" borderId="16" xfId="35" applyFont="1" applyBorder="1" applyAlignment="1">
      <alignment vertical="center"/>
    </xf>
    <xf numFmtId="38" fontId="19" fillId="0" borderId="0" xfId="35" applyFont="1" applyAlignment="1">
      <alignment horizontal="center" vertical="center"/>
    </xf>
    <xf numFmtId="0" fontId="8" fillId="0" borderId="0" xfId="0" applyFont="1" applyAlignment="1">
      <alignment vertical="center"/>
    </xf>
    <xf numFmtId="38" fontId="8" fillId="0" borderId="10" xfId="35" applyFont="1" applyBorder="1" applyAlignment="1">
      <alignment vertical="center"/>
    </xf>
    <xf numFmtId="38" fontId="8" fillId="0" borderId="19" xfId="35" applyFont="1" applyBorder="1" applyAlignment="1">
      <alignment vertical="center"/>
    </xf>
    <xf numFmtId="38" fontId="6" fillId="0" borderId="20" xfId="35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38" fontId="8" fillId="0" borderId="22" xfId="35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38" fontId="8" fillId="0" borderId="26" xfId="35" applyFont="1" applyBorder="1" applyAlignment="1">
      <alignment vertical="center"/>
    </xf>
    <xf numFmtId="38" fontId="8" fillId="0" borderId="20" xfId="35" applyFont="1" applyBorder="1" applyAlignment="1">
      <alignment vertical="center"/>
    </xf>
    <xf numFmtId="38" fontId="6" fillId="0" borderId="28" xfId="35" applyFont="1" applyBorder="1" applyAlignment="1">
      <alignment vertical="center"/>
    </xf>
    <xf numFmtId="0" fontId="14" fillId="0" borderId="0" xfId="0" applyFont="1" applyAlignment="1">
      <alignment horizontal="center" vertical="top" textRotation="255"/>
    </xf>
    <xf numFmtId="38" fontId="8" fillId="0" borderId="28" xfId="35" applyFont="1" applyBorder="1" applyAlignment="1">
      <alignment vertical="center"/>
    </xf>
    <xf numFmtId="38" fontId="8" fillId="0" borderId="29" xfId="35" applyFont="1" applyBorder="1" applyAlignment="1">
      <alignment vertical="center"/>
    </xf>
    <xf numFmtId="38" fontId="8" fillId="0" borderId="30" xfId="35" applyFont="1" applyBorder="1" applyAlignment="1">
      <alignment horizontal="left" vertical="center"/>
    </xf>
    <xf numFmtId="38" fontId="6" fillId="0" borderId="11" xfId="35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38" fontId="8" fillId="0" borderId="12" xfId="35" applyFont="1" applyBorder="1" applyAlignment="1">
      <alignment vertical="center"/>
    </xf>
    <xf numFmtId="38" fontId="8" fillId="0" borderId="0" xfId="35" applyFont="1" applyAlignment="1">
      <alignment horizontal="center" vertical="center"/>
    </xf>
    <xf numFmtId="38" fontId="8" fillId="0" borderId="0" xfId="35" applyFont="1"/>
    <xf numFmtId="0" fontId="17" fillId="0" borderId="0" xfId="0" applyFont="1"/>
    <xf numFmtId="38" fontId="23" fillId="0" borderId="0" xfId="35" applyFont="1"/>
    <xf numFmtId="38" fontId="18" fillId="0" borderId="0" xfId="35" applyFont="1"/>
    <xf numFmtId="38" fontId="8" fillId="0" borderId="0" xfId="35" applyFont="1" applyAlignment="1">
      <alignment horizontal="center"/>
    </xf>
    <xf numFmtId="0" fontId="14" fillId="0" borderId="0" xfId="0" applyFont="1" applyAlignment="1">
      <alignment horizontal="center" textRotation="255"/>
    </xf>
    <xf numFmtId="38" fontId="20" fillId="0" borderId="0" xfId="35" applyFont="1"/>
    <xf numFmtId="38" fontId="6" fillId="0" borderId="0" xfId="35" applyFont="1" applyAlignment="1">
      <alignment horizontal="left"/>
    </xf>
    <xf numFmtId="38" fontId="8" fillId="0" borderId="0" xfId="35" applyFont="1" applyAlignment="1">
      <alignment horizontal="right"/>
    </xf>
    <xf numFmtId="38" fontId="22" fillId="0" borderId="0" xfId="35" applyFont="1"/>
    <xf numFmtId="38" fontId="17" fillId="0" borderId="0" xfId="35" applyFont="1"/>
    <xf numFmtId="38" fontId="19" fillId="0" borderId="0" xfId="0" applyNumberFormat="1" applyFont="1" applyAlignment="1">
      <alignment horizontal="right"/>
    </xf>
    <xf numFmtId="38" fontId="23" fillId="0" borderId="0" xfId="35" applyFont="1" applyAlignment="1">
      <alignment vertical="center"/>
    </xf>
    <xf numFmtId="0" fontId="24" fillId="0" borderId="0" xfId="0" applyFont="1" applyAlignment="1">
      <alignment vertical="center"/>
    </xf>
    <xf numFmtId="38" fontId="6" fillId="0" borderId="31" xfId="35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38" fontId="8" fillId="0" borderId="33" xfId="35" applyFont="1" applyBorder="1" applyAlignment="1">
      <alignment vertical="center"/>
    </xf>
    <xf numFmtId="0" fontId="2" fillId="0" borderId="0" xfId="0" applyFont="1"/>
    <xf numFmtId="0" fontId="26" fillId="0" borderId="0" xfId="0" applyFont="1"/>
    <xf numFmtId="0" fontId="25" fillId="0" borderId="0" xfId="0" applyFont="1"/>
    <xf numFmtId="38" fontId="8" fillId="0" borderId="35" xfId="35" applyFont="1" applyBorder="1" applyAlignment="1">
      <alignment vertical="center"/>
    </xf>
    <xf numFmtId="38" fontId="8" fillId="0" borderId="36" xfId="35" applyFont="1" applyBorder="1" applyAlignment="1">
      <alignment vertical="center"/>
    </xf>
    <xf numFmtId="38" fontId="6" fillId="0" borderId="14" xfId="35" applyFont="1" applyBorder="1" applyAlignment="1">
      <alignment horizontal="center" vertical="center"/>
    </xf>
    <xf numFmtId="38" fontId="8" fillId="0" borderId="39" xfId="35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38" fontId="8" fillId="0" borderId="43" xfId="35" applyFont="1" applyBorder="1" applyAlignment="1">
      <alignment vertical="center"/>
    </xf>
    <xf numFmtId="0" fontId="0" fillId="0" borderId="46" xfId="0" applyBorder="1"/>
    <xf numFmtId="0" fontId="0" fillId="0" borderId="47" xfId="0" applyBorder="1"/>
    <xf numFmtId="38" fontId="8" fillId="0" borderId="45" xfId="35" applyFont="1" applyBorder="1" applyAlignment="1">
      <alignment vertical="center"/>
    </xf>
    <xf numFmtId="38" fontId="6" fillId="0" borderId="19" xfId="35" applyFont="1" applyBorder="1" applyAlignment="1">
      <alignment vertical="center"/>
    </xf>
    <xf numFmtId="38" fontId="6" fillId="0" borderId="20" xfId="35" applyFont="1" applyBorder="1" applyAlignment="1">
      <alignment horizontal="left" vertical="center"/>
    </xf>
    <xf numFmtId="38" fontId="6" fillId="0" borderId="10" xfId="35" applyFont="1" applyBorder="1" applyAlignment="1">
      <alignment vertical="center"/>
    </xf>
    <xf numFmtId="38" fontId="6" fillId="0" borderId="53" xfId="35" applyFont="1" applyBorder="1" applyAlignment="1">
      <alignment vertical="center"/>
    </xf>
    <xf numFmtId="0" fontId="21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 textRotation="255"/>
    </xf>
    <xf numFmtId="0" fontId="36" fillId="0" borderId="0" xfId="0" applyFont="1" applyAlignment="1">
      <alignment horizontal="center"/>
    </xf>
    <xf numFmtId="0" fontId="5" fillId="0" borderId="47" xfId="0" applyFont="1" applyBorder="1" applyAlignment="1">
      <alignment vertical="top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44" fillId="0" borderId="0" xfId="0" applyFont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58" xfId="0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4" fillId="0" borderId="0" xfId="0" applyFont="1" applyAlignment="1">
      <alignment vertical="center"/>
    </xf>
    <xf numFmtId="38" fontId="8" fillId="0" borderId="53" xfId="35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8" fontId="8" fillId="0" borderId="22" xfId="35" applyFont="1" applyBorder="1" applyAlignment="1">
      <alignment horizontal="right" vertical="center"/>
    </xf>
    <xf numFmtId="38" fontId="8" fillId="0" borderId="64" xfId="35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38" fontId="6" fillId="0" borderId="20" xfId="35" applyFont="1" applyBorder="1" applyAlignment="1">
      <alignment vertical="center" shrinkToFit="1"/>
    </xf>
    <xf numFmtId="0" fontId="51" fillId="0" borderId="0" xfId="0" applyFont="1" applyAlignment="1">
      <alignment vertical="center"/>
    </xf>
    <xf numFmtId="0" fontId="0" fillId="0" borderId="57" xfId="0" applyBorder="1"/>
    <xf numFmtId="0" fontId="0" fillId="0" borderId="58" xfId="0" applyBorder="1"/>
    <xf numFmtId="0" fontId="68" fillId="0" borderId="57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58" xfId="0" applyFont="1" applyBorder="1" applyAlignment="1">
      <alignment horizontal="center"/>
    </xf>
    <xf numFmtId="0" fontId="69" fillId="0" borderId="0" xfId="0" applyFont="1" applyAlignment="1">
      <alignment horizontal="right"/>
    </xf>
    <xf numFmtId="0" fontId="45" fillId="0" borderId="0" xfId="0" applyFont="1"/>
    <xf numFmtId="0" fontId="46" fillId="0" borderId="0" xfId="0" applyFont="1"/>
    <xf numFmtId="0" fontId="46" fillId="0" borderId="58" xfId="0" applyFont="1" applyBorder="1" applyAlignment="1">
      <alignment horizontal="right"/>
    </xf>
    <xf numFmtId="0" fontId="70" fillId="0" borderId="0" xfId="0" applyFont="1"/>
    <xf numFmtId="0" fontId="42" fillId="0" borderId="58" xfId="0" applyFont="1" applyBorder="1"/>
    <xf numFmtId="0" fontId="71" fillId="0" borderId="0" xfId="0" applyFont="1"/>
    <xf numFmtId="38" fontId="6" fillId="0" borderId="53" xfId="35" applyFont="1" applyBorder="1" applyAlignment="1">
      <alignment horizontal="right" vertical="center"/>
    </xf>
    <xf numFmtId="0" fontId="8" fillId="0" borderId="32" xfId="0" applyFont="1" applyBorder="1" applyAlignment="1">
      <alignment vertical="center"/>
    </xf>
    <xf numFmtId="38" fontId="6" fillId="0" borderId="14" xfId="35" applyFont="1" applyBorder="1" applyAlignment="1">
      <alignment vertical="center" shrinkToFit="1"/>
    </xf>
    <xf numFmtId="0" fontId="21" fillId="0" borderId="3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38" fontId="21" fillId="0" borderId="31" xfId="35" applyFont="1" applyBorder="1" applyAlignment="1">
      <alignment vertical="center" shrinkToFit="1"/>
    </xf>
    <xf numFmtId="38" fontId="77" fillId="0" borderId="23" xfId="36" applyFont="1" applyBorder="1" applyAlignment="1">
      <alignment shrinkToFit="1"/>
    </xf>
    <xf numFmtId="38" fontId="77" fillId="0" borderId="24" xfId="36" applyFont="1" applyBorder="1" applyAlignment="1">
      <alignment shrinkToFit="1"/>
    </xf>
    <xf numFmtId="38" fontId="21" fillId="0" borderId="37" xfId="35" applyFont="1" applyBorder="1" applyAlignment="1">
      <alignment horizontal="left" vertical="center" shrinkToFit="1"/>
    </xf>
    <xf numFmtId="0" fontId="8" fillId="0" borderId="10" xfId="0" applyFont="1" applyBorder="1" applyAlignment="1">
      <alignment vertical="center"/>
    </xf>
    <xf numFmtId="38" fontId="6" fillId="0" borderId="30" xfId="35" applyFont="1" applyBorder="1" applyAlignment="1">
      <alignment vertical="center"/>
    </xf>
    <xf numFmtId="38" fontId="6" fillId="0" borderId="20" xfId="35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38" fontId="82" fillId="0" borderId="13" xfId="36" applyFont="1" applyBorder="1" applyAlignment="1">
      <alignment shrinkToFit="1"/>
    </xf>
    <xf numFmtId="38" fontId="82" fillId="0" borderId="62" xfId="36" applyFont="1" applyBorder="1" applyAlignment="1">
      <alignment shrinkToFit="1"/>
    </xf>
    <xf numFmtId="38" fontId="82" fillId="0" borderId="49" xfId="36" applyFont="1" applyBorder="1" applyAlignment="1">
      <alignment shrinkToFit="1"/>
    </xf>
    <xf numFmtId="38" fontId="27" fillId="0" borderId="11" xfId="35" applyFont="1" applyBorder="1" applyAlignment="1">
      <alignment horizontal="center" vertical="center"/>
    </xf>
    <xf numFmtId="38" fontId="8" fillId="0" borderId="12" xfId="35" applyFont="1" applyBorder="1" applyAlignment="1">
      <alignment horizontal="center"/>
    </xf>
    <xf numFmtId="38" fontId="6" fillId="0" borderId="13" xfId="35" applyFont="1" applyBorder="1" applyAlignment="1">
      <alignment horizontal="center"/>
    </xf>
    <xf numFmtId="38" fontId="21" fillId="0" borderId="52" xfId="35" applyFont="1" applyBorder="1" applyAlignment="1">
      <alignment horizontal="left" vertical="center" shrinkToFit="1"/>
    </xf>
    <xf numFmtId="38" fontId="77" fillId="0" borderId="62" xfId="36" applyFont="1" applyBorder="1" applyAlignment="1">
      <alignment shrinkToFit="1"/>
    </xf>
    <xf numFmtId="38" fontId="27" fillId="0" borderId="11" xfId="35" applyFont="1" applyBorder="1" applyAlignment="1">
      <alignment horizontal="center" vertical="center" shrinkToFit="1"/>
    </xf>
    <xf numFmtId="38" fontId="6" fillId="0" borderId="12" xfId="35" applyFont="1" applyBorder="1" applyAlignment="1">
      <alignment horizontal="center"/>
    </xf>
    <xf numFmtId="38" fontId="8" fillId="0" borderId="75" xfId="35" applyFont="1" applyBorder="1" applyAlignment="1">
      <alignment vertical="center"/>
    </xf>
    <xf numFmtId="0" fontId="50" fillId="0" borderId="15" xfId="0" applyFont="1" applyBorder="1" applyAlignment="1">
      <alignment vertical="center"/>
    </xf>
    <xf numFmtId="0" fontId="50" fillId="0" borderId="21" xfId="0" applyFont="1" applyBorder="1" applyAlignment="1">
      <alignment vertical="center"/>
    </xf>
    <xf numFmtId="0" fontId="17" fillId="0" borderId="21" xfId="0" applyFont="1" applyBorder="1" applyAlignment="1">
      <alignment horizontal="left" vertical="center"/>
    </xf>
    <xf numFmtId="38" fontId="6" fillId="0" borderId="31" xfId="35" applyFont="1" applyBorder="1" applyAlignment="1">
      <alignment horizontal="left" vertical="center"/>
    </xf>
    <xf numFmtId="38" fontId="82" fillId="0" borderId="23" xfId="36" applyFont="1" applyBorder="1" applyAlignment="1">
      <alignment shrinkToFit="1"/>
    </xf>
    <xf numFmtId="38" fontId="8" fillId="0" borderId="39" xfId="35" applyFont="1" applyBorder="1" applyAlignment="1">
      <alignment vertical="center" shrinkToFit="1"/>
    </xf>
    <xf numFmtId="0" fontId="50" fillId="0" borderId="21" xfId="0" applyFont="1" applyBorder="1" applyAlignment="1">
      <alignment vertical="center" shrinkToFit="1"/>
    </xf>
    <xf numFmtId="0" fontId="16" fillId="0" borderId="11" xfId="0" applyFont="1" applyBorder="1" applyAlignment="1">
      <alignment horizontal="center" vertical="center" shrinkToFit="1"/>
    </xf>
    <xf numFmtId="38" fontId="6" fillId="0" borderId="74" xfId="35" applyFont="1" applyBorder="1" applyAlignment="1">
      <alignment vertical="center"/>
    </xf>
    <xf numFmtId="38" fontId="77" fillId="0" borderId="23" xfId="36" applyFont="1" applyBorder="1" applyAlignment="1" applyProtection="1">
      <alignment shrinkToFit="1"/>
      <protection locked="0"/>
    </xf>
    <xf numFmtId="38" fontId="77" fillId="0" borderId="27" xfId="36" applyFont="1" applyBorder="1" applyAlignment="1" applyProtection="1">
      <alignment shrinkToFit="1"/>
      <protection locked="0"/>
    </xf>
    <xf numFmtId="38" fontId="77" fillId="0" borderId="17" xfId="36" applyFont="1" applyBorder="1" applyAlignment="1" applyProtection="1">
      <alignment shrinkToFit="1"/>
      <protection locked="0"/>
    </xf>
    <xf numFmtId="38" fontId="77" fillId="0" borderId="18" xfId="36" applyFont="1" applyBorder="1" applyAlignment="1" applyProtection="1">
      <alignment shrinkToFit="1"/>
      <protection locked="0"/>
    </xf>
    <xf numFmtId="38" fontId="77" fillId="0" borderId="24" xfId="36" applyFont="1" applyBorder="1" applyAlignment="1" applyProtection="1">
      <alignment shrinkToFit="1"/>
      <protection locked="0"/>
    </xf>
    <xf numFmtId="38" fontId="77" fillId="0" borderId="83" xfId="36" applyFont="1" applyBorder="1" applyAlignment="1" applyProtection="1">
      <alignment shrinkToFit="1"/>
      <protection locked="0"/>
    </xf>
    <xf numFmtId="38" fontId="83" fillId="0" borderId="24" xfId="36" applyFont="1" applyBorder="1" applyAlignment="1" applyProtection="1">
      <alignment shrinkToFit="1"/>
      <protection locked="0"/>
    </xf>
    <xf numFmtId="38" fontId="83" fillId="0" borderId="50" xfId="35" applyFont="1" applyBorder="1" applyAlignment="1" applyProtection="1">
      <alignment vertical="center"/>
      <protection locked="0"/>
    </xf>
    <xf numFmtId="38" fontId="77" fillId="0" borderId="50" xfId="36" applyFont="1" applyBorder="1" applyAlignment="1" applyProtection="1">
      <alignment shrinkToFit="1"/>
      <protection locked="0"/>
    </xf>
    <xf numFmtId="38" fontId="77" fillId="0" borderId="51" xfId="36" applyFont="1" applyBorder="1" applyAlignment="1" applyProtection="1">
      <alignment shrinkToFit="1"/>
      <protection locked="0"/>
    </xf>
    <xf numFmtId="38" fontId="77" fillId="0" borderId="49" xfId="36" applyFont="1" applyBorder="1" applyAlignment="1" applyProtection="1">
      <alignment shrinkToFit="1"/>
      <protection locked="0"/>
    </xf>
    <xf numFmtId="38" fontId="77" fillId="0" borderId="23" xfId="35" applyFont="1" applyBorder="1" applyAlignment="1" applyProtection="1">
      <alignment vertical="center"/>
      <protection locked="0"/>
    </xf>
    <xf numFmtId="38" fontId="83" fillId="0" borderId="23" xfId="36" applyFont="1" applyBorder="1" applyAlignment="1" applyProtection="1">
      <alignment vertical="center" shrinkToFit="1"/>
      <protection locked="0"/>
    </xf>
    <xf numFmtId="38" fontId="77" fillId="0" borderId="23" xfId="36" applyFont="1" applyBorder="1" applyAlignment="1" applyProtection="1">
      <alignment vertical="center" shrinkToFit="1"/>
      <protection locked="0"/>
    </xf>
    <xf numFmtId="38" fontId="77" fillId="0" borderId="19" xfId="35" applyFont="1" applyBorder="1" applyAlignment="1" applyProtection="1">
      <alignment vertical="center"/>
      <protection locked="0"/>
    </xf>
    <xf numFmtId="38" fontId="83" fillId="0" borderId="23" xfId="35" applyFont="1" applyBorder="1" applyAlignment="1" applyProtection="1">
      <alignment vertical="center"/>
      <protection locked="0"/>
    </xf>
    <xf numFmtId="38" fontId="77" fillId="0" borderId="17" xfId="36" applyFont="1" applyBorder="1" applyAlignment="1" applyProtection="1">
      <alignment vertical="center" shrinkToFit="1"/>
      <protection locked="0"/>
    </xf>
    <xf numFmtId="182" fontId="6" fillId="0" borderId="0" xfId="0" applyNumberFormat="1" applyFont="1" applyAlignment="1">
      <alignment horizontal="left"/>
    </xf>
    <xf numFmtId="0" fontId="5" fillId="0" borderId="80" xfId="0" applyFont="1" applyBorder="1" applyAlignment="1">
      <alignment vertical="top"/>
    </xf>
    <xf numFmtId="0" fontId="10" fillId="0" borderId="80" xfId="0" applyFont="1" applyBorder="1" applyAlignment="1">
      <alignment horizontal="center"/>
    </xf>
    <xf numFmtId="0" fontId="6" fillId="0" borderId="40" xfId="0" applyFont="1" applyBorder="1" applyAlignment="1">
      <alignment horizontal="right" vertical="center"/>
    </xf>
    <xf numFmtId="38" fontId="40" fillId="0" borderId="39" xfId="35" applyFont="1" applyBorder="1" applyAlignment="1" applyProtection="1">
      <alignment horizontal="right" vertical="center"/>
    </xf>
    <xf numFmtId="38" fontId="49" fillId="0" borderId="49" xfId="0" applyNumberFormat="1" applyFont="1" applyBorder="1" applyAlignment="1">
      <alignment horizontal="right" vertical="center"/>
    </xf>
    <xf numFmtId="0" fontId="4" fillId="0" borderId="66" xfId="0" applyFont="1" applyBorder="1" applyAlignment="1">
      <alignment horizontal="center" vertical="center"/>
    </xf>
    <xf numFmtId="38" fontId="40" fillId="0" borderId="52" xfId="35" applyFont="1" applyBorder="1" applyAlignment="1" applyProtection="1">
      <alignment horizontal="right" vertical="center"/>
    </xf>
    <xf numFmtId="38" fontId="18" fillId="0" borderId="51" xfId="35" applyFont="1" applyBorder="1" applyAlignment="1" applyProtection="1">
      <alignment horizontal="right" vertical="center"/>
    </xf>
    <xf numFmtId="0" fontId="6" fillId="0" borderId="20" xfId="0" applyFont="1" applyBorder="1" applyAlignment="1">
      <alignment horizontal="right" vertical="center"/>
    </xf>
    <xf numFmtId="38" fontId="40" fillId="0" borderId="22" xfId="35" applyFont="1" applyBorder="1" applyAlignment="1" applyProtection="1">
      <alignment horizontal="right" vertical="center"/>
    </xf>
    <xf numFmtId="38" fontId="49" fillId="0" borderId="18" xfId="0" applyNumberFormat="1" applyFont="1" applyBorder="1" applyAlignment="1">
      <alignment horizontal="right" vertical="center"/>
    </xf>
    <xf numFmtId="0" fontId="4" fillId="0" borderId="84" xfId="0" applyFont="1" applyBorder="1" applyAlignment="1">
      <alignment horizontal="center" vertical="center"/>
    </xf>
    <xf numFmtId="38" fontId="40" fillId="0" borderId="37" xfId="35" applyFont="1" applyBorder="1" applyAlignment="1" applyProtection="1">
      <alignment horizontal="right" vertical="center"/>
    </xf>
    <xf numFmtId="38" fontId="18" fillId="0" borderId="18" xfId="35" applyFont="1" applyBorder="1" applyAlignment="1" applyProtection="1">
      <alignment horizontal="right" vertical="center"/>
    </xf>
    <xf numFmtId="0" fontId="6" fillId="0" borderId="10" xfId="0" applyFont="1" applyBorder="1" applyAlignment="1">
      <alignment horizontal="right" vertical="center"/>
    </xf>
    <xf numFmtId="38" fontId="40" fillId="0" borderId="45" xfId="35" applyFont="1" applyBorder="1" applyAlignment="1" applyProtection="1">
      <alignment horizontal="right" vertical="center"/>
    </xf>
    <xf numFmtId="38" fontId="18" fillId="0" borderId="50" xfId="35" applyFont="1" applyBorder="1" applyAlignment="1" applyProtection="1">
      <alignment horizontal="right" vertical="center"/>
    </xf>
    <xf numFmtId="38" fontId="40" fillId="0" borderId="10" xfId="35" applyFont="1" applyBorder="1" applyAlignment="1" applyProtection="1">
      <alignment horizontal="right" vertical="center"/>
    </xf>
    <xf numFmtId="38" fontId="40" fillId="0" borderId="26" xfId="35" applyFont="1" applyBorder="1" applyAlignment="1" applyProtection="1">
      <alignment horizontal="right" vertical="center"/>
    </xf>
    <xf numFmtId="38" fontId="40" fillId="0" borderId="14" xfId="35" applyFont="1" applyBorder="1" applyAlignment="1" applyProtection="1">
      <alignment horizontal="right" vertical="center"/>
    </xf>
    <xf numFmtId="0" fontId="28" fillId="0" borderId="20" xfId="0" applyFont="1" applyBorder="1" applyAlignment="1">
      <alignment horizontal="right" vertical="center"/>
    </xf>
    <xf numFmtId="38" fontId="18" fillId="0" borderId="24" xfId="35" applyFont="1" applyBorder="1" applyAlignment="1" applyProtection="1">
      <alignment horizontal="right" vertical="center"/>
    </xf>
    <xf numFmtId="38" fontId="18" fillId="0" borderId="24" xfId="0" applyNumberFormat="1" applyFont="1" applyBorder="1" applyAlignment="1">
      <alignment horizontal="right" vertical="center"/>
    </xf>
    <xf numFmtId="38" fontId="40" fillId="0" borderId="16" xfId="35" applyFont="1" applyBorder="1" applyAlignment="1" applyProtection="1">
      <alignment horizontal="right" vertical="center"/>
    </xf>
    <xf numFmtId="38" fontId="18" fillId="0" borderId="18" xfId="0" applyNumberFormat="1" applyFont="1" applyBorder="1" applyAlignment="1">
      <alignment horizontal="right" vertical="center"/>
    </xf>
    <xf numFmtId="38" fontId="40" fillId="0" borderId="36" xfId="35" applyFont="1" applyBorder="1" applyAlignment="1" applyProtection="1">
      <alignment horizontal="right" vertical="center"/>
    </xf>
    <xf numFmtId="38" fontId="40" fillId="0" borderId="20" xfId="35" applyFont="1" applyBorder="1" applyAlignment="1" applyProtection="1">
      <alignment horizontal="right" vertical="center"/>
    </xf>
    <xf numFmtId="0" fontId="4" fillId="0" borderId="85" xfId="0" applyFont="1" applyBorder="1" applyAlignment="1">
      <alignment horizontal="center" vertical="center"/>
    </xf>
    <xf numFmtId="38" fontId="40" fillId="0" borderId="75" xfId="35" applyFont="1" applyBorder="1" applyAlignment="1" applyProtection="1">
      <alignment horizontal="right" vertical="center"/>
    </xf>
    <xf numFmtId="38" fontId="40" fillId="0" borderId="28" xfId="35" applyFont="1" applyBorder="1" applyAlignment="1" applyProtection="1">
      <alignment horizontal="right" vertical="center"/>
    </xf>
    <xf numFmtId="0" fontId="28" fillId="0" borderId="14" xfId="0" applyFont="1" applyBorder="1" applyAlignment="1">
      <alignment horizontal="right" vertical="center"/>
    </xf>
    <xf numFmtId="38" fontId="40" fillId="0" borderId="53" xfId="35" applyFont="1" applyBorder="1" applyAlignment="1" applyProtection="1">
      <alignment horizontal="right" vertical="center"/>
    </xf>
    <xf numFmtId="0" fontId="28" fillId="0" borderId="10" xfId="0" applyFont="1" applyBorder="1" applyAlignment="1">
      <alignment horizontal="right" vertical="center"/>
    </xf>
    <xf numFmtId="0" fontId="4" fillId="0" borderId="79" xfId="0" applyFont="1" applyBorder="1" applyAlignment="1">
      <alignment horizontal="center" vertical="center"/>
    </xf>
    <xf numFmtId="38" fontId="40" fillId="0" borderId="86" xfId="35" applyFont="1" applyBorder="1" applyAlignment="1" applyProtection="1">
      <alignment horizontal="right" vertical="center"/>
    </xf>
    <xf numFmtId="38" fontId="22" fillId="0" borderId="62" xfId="35" applyFont="1" applyBorder="1" applyAlignment="1" applyProtection="1">
      <alignment horizontal="right" vertical="center"/>
    </xf>
    <xf numFmtId="38" fontId="28" fillId="0" borderId="11" xfId="35" applyFont="1" applyBorder="1" applyAlignment="1" applyProtection="1">
      <alignment horizontal="right" vertical="center"/>
    </xf>
    <xf numFmtId="38" fontId="40" fillId="0" borderId="43" xfId="35" applyFont="1" applyBorder="1" applyAlignment="1" applyProtection="1">
      <alignment horizontal="right" vertical="center"/>
    </xf>
    <xf numFmtId="38" fontId="18" fillId="0" borderId="17" xfId="35" applyFont="1" applyBorder="1" applyAlignment="1" applyProtection="1">
      <alignment horizontal="right" vertical="center"/>
    </xf>
    <xf numFmtId="38" fontId="28" fillId="0" borderId="20" xfId="35" applyFont="1" applyBorder="1" applyAlignment="1" applyProtection="1">
      <alignment vertical="center"/>
    </xf>
    <xf numFmtId="38" fontId="18" fillId="0" borderId="36" xfId="35" applyFont="1" applyBorder="1" applyAlignment="1" applyProtection="1">
      <alignment horizontal="right" vertical="center"/>
    </xf>
    <xf numFmtId="0" fontId="28" fillId="0" borderId="36" xfId="0" applyFont="1" applyBorder="1" applyAlignment="1">
      <alignment horizontal="right" vertical="center"/>
    </xf>
    <xf numFmtId="38" fontId="40" fillId="0" borderId="74" xfId="35" applyFont="1" applyBorder="1" applyAlignment="1" applyProtection="1">
      <alignment horizontal="right" vertical="center"/>
    </xf>
    <xf numFmtId="38" fontId="18" fillId="0" borderId="83" xfId="35" applyFont="1" applyBorder="1" applyAlignment="1" applyProtection="1">
      <alignment horizontal="right" vertical="center"/>
    </xf>
    <xf numFmtId="38" fontId="40" fillId="0" borderId="11" xfId="35" applyFont="1" applyBorder="1" applyAlignment="1" applyProtection="1">
      <alignment horizontal="right" vertical="center"/>
    </xf>
    <xf numFmtId="49" fontId="40" fillId="0" borderId="86" xfId="35" applyNumberFormat="1" applyFont="1" applyBorder="1" applyAlignment="1" applyProtection="1">
      <alignment horizontal="right" vertical="center"/>
    </xf>
    <xf numFmtId="0" fontId="40" fillId="0" borderId="11" xfId="0" applyFont="1" applyBorder="1" applyAlignment="1">
      <alignment horizontal="right" vertical="center"/>
    </xf>
    <xf numFmtId="0" fontId="4" fillId="0" borderId="79" xfId="0" applyFont="1" applyBorder="1" applyAlignment="1">
      <alignment horizontal="center"/>
    </xf>
    <xf numFmtId="38" fontId="29" fillId="0" borderId="14" xfId="35" applyFont="1" applyBorder="1" applyAlignment="1">
      <alignment vertical="center" shrinkToFit="1"/>
    </xf>
    <xf numFmtId="0" fontId="5" fillId="0" borderId="47" xfId="0" applyFont="1" applyBorder="1" applyAlignment="1">
      <alignment horizontal="left" vertical="top"/>
    </xf>
    <xf numFmtId="0" fontId="80" fillId="0" borderId="0" xfId="0" applyFont="1"/>
    <xf numFmtId="0" fontId="76" fillId="0" borderId="0" xfId="0" applyFont="1"/>
    <xf numFmtId="0" fontId="50" fillId="0" borderId="69" xfId="0" applyFont="1" applyBorder="1" applyAlignment="1">
      <alignment horizontal="center" vertical="center"/>
    </xf>
    <xf numFmtId="38" fontId="77" fillId="0" borderId="23" xfId="35" applyFont="1" applyBorder="1" applyAlignment="1" applyProtection="1">
      <protection locked="0"/>
    </xf>
    <xf numFmtId="38" fontId="77" fillId="0" borderId="27" xfId="35" applyFont="1" applyBorder="1" applyAlignment="1" applyProtection="1">
      <protection locked="0"/>
    </xf>
    <xf numFmtId="38" fontId="77" fillId="0" borderId="24" xfId="35" applyFont="1" applyBorder="1" applyAlignment="1" applyProtection="1">
      <protection locked="0"/>
    </xf>
    <xf numFmtId="38" fontId="77" fillId="0" borderId="34" xfId="35" applyFont="1" applyBorder="1" applyAlignment="1" applyProtection="1">
      <protection locked="0"/>
    </xf>
    <xf numFmtId="0" fontId="85" fillId="0" borderId="0" xfId="0" applyFont="1" applyAlignment="1">
      <alignment horizontal="right"/>
    </xf>
    <xf numFmtId="0" fontId="6" fillId="0" borderId="53" xfId="0" applyFont="1" applyBorder="1" applyAlignment="1">
      <alignment vertical="center"/>
    </xf>
    <xf numFmtId="38" fontId="77" fillId="0" borderId="34" xfId="36" applyFont="1" applyBorder="1" applyAlignment="1" applyProtection="1">
      <alignment shrinkToFit="1"/>
      <protection locked="0"/>
    </xf>
    <xf numFmtId="0" fontId="0" fillId="0" borderId="0" xfId="0" applyAlignment="1">
      <alignment horizontal="right"/>
    </xf>
    <xf numFmtId="38" fontId="18" fillId="0" borderId="18" xfId="35" applyFont="1" applyBorder="1" applyAlignment="1" applyProtection="1">
      <alignment vertical="center"/>
    </xf>
    <xf numFmtId="38" fontId="40" fillId="0" borderId="26" xfId="0" applyNumberFormat="1" applyFont="1" applyBorder="1" applyAlignment="1">
      <alignment vertical="center"/>
    </xf>
    <xf numFmtId="38" fontId="18" fillId="0" borderId="18" xfId="0" applyNumberFormat="1" applyFont="1" applyBorder="1" applyAlignment="1">
      <alignment vertical="center"/>
    </xf>
    <xf numFmtId="38" fontId="77" fillId="0" borderId="24" xfId="35" applyFont="1" applyBorder="1" applyAlignment="1" applyProtection="1">
      <alignment vertical="center"/>
      <protection locked="0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38" fontId="77" fillId="0" borderId="36" xfId="36" applyFont="1" applyBorder="1" applyAlignment="1" applyProtection="1">
      <alignment shrinkToFit="1"/>
      <protection locked="0"/>
    </xf>
    <xf numFmtId="38" fontId="77" fillId="0" borderId="35" xfId="36" applyFont="1" applyBorder="1" applyAlignment="1" applyProtection="1">
      <alignment shrinkToFit="1"/>
      <protection locked="0"/>
    </xf>
    <xf numFmtId="38" fontId="77" fillId="0" borderId="19" xfId="35" applyFont="1" applyBorder="1" applyAlignment="1" applyProtection="1">
      <alignment vertical="center"/>
    </xf>
    <xf numFmtId="38" fontId="6" fillId="0" borderId="68" xfId="35" applyFont="1" applyBorder="1" applyAlignment="1">
      <alignment vertical="center" shrinkToFit="1"/>
    </xf>
    <xf numFmtId="38" fontId="40" fillId="0" borderId="26" xfId="35" applyFont="1" applyBorder="1" applyAlignment="1" applyProtection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 shrinkToFit="1"/>
    </xf>
    <xf numFmtId="38" fontId="18" fillId="0" borderId="24" xfId="35" applyFont="1" applyBorder="1" applyAlignment="1" applyProtection="1">
      <alignment vertical="center"/>
    </xf>
    <xf numFmtId="38" fontId="47" fillId="0" borderId="0" xfId="0" applyNumberFormat="1" applyFont="1"/>
    <xf numFmtId="0" fontId="5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38" fontId="40" fillId="0" borderId="0" xfId="0" applyNumberFormat="1" applyFont="1"/>
    <xf numFmtId="38" fontId="18" fillId="0" borderId="24" xfId="0" applyNumberFormat="1" applyFont="1" applyBorder="1" applyAlignment="1">
      <alignment vertical="center"/>
    </xf>
    <xf numFmtId="38" fontId="82" fillId="0" borderId="62" xfId="35" applyFont="1" applyBorder="1" applyAlignment="1" applyProtection="1">
      <alignment vertical="center"/>
    </xf>
    <xf numFmtId="38" fontId="77" fillId="0" borderId="17" xfId="35" applyFont="1" applyBorder="1" applyAlignment="1" applyProtection="1">
      <alignment vertical="center"/>
      <protection locked="0"/>
    </xf>
    <xf numFmtId="38" fontId="77" fillId="0" borderId="27" xfId="35" applyFont="1" applyBorder="1" applyAlignment="1" applyProtection="1">
      <alignment vertical="center"/>
      <protection locked="0"/>
    </xf>
    <xf numFmtId="38" fontId="77" fillId="0" borderId="83" xfId="35" applyFont="1" applyBorder="1" applyAlignment="1" applyProtection="1">
      <alignment vertical="center"/>
      <protection locked="0"/>
    </xf>
    <xf numFmtId="38" fontId="87" fillId="0" borderId="24" xfId="0" applyNumberFormat="1" applyFont="1" applyBorder="1" applyAlignment="1">
      <alignment horizontal="right" vertical="center"/>
    </xf>
    <xf numFmtId="38" fontId="87" fillId="0" borderId="51" xfId="35" applyFont="1" applyBorder="1" applyAlignment="1" applyProtection="1">
      <alignment horizontal="right" vertical="center"/>
    </xf>
    <xf numFmtId="38" fontId="87" fillId="0" borderId="18" xfId="0" applyNumberFormat="1" applyFont="1" applyBorder="1" applyAlignment="1">
      <alignment horizontal="right" vertical="center"/>
    </xf>
    <xf numFmtId="0" fontId="87" fillId="0" borderId="23" xfId="0" applyFont="1" applyBorder="1" applyAlignment="1">
      <alignment horizontal="right" vertical="center"/>
    </xf>
    <xf numFmtId="38" fontId="87" fillId="0" borderId="51" xfId="0" applyNumberFormat="1" applyFont="1" applyBorder="1" applyAlignment="1">
      <alignment horizontal="right" vertical="center"/>
    </xf>
    <xf numFmtId="38" fontId="77" fillId="0" borderId="83" xfId="36" applyFont="1" applyBorder="1" applyAlignment="1">
      <alignment shrinkToFit="1"/>
    </xf>
    <xf numFmtId="38" fontId="6" fillId="0" borderId="53" xfId="35" applyFont="1" applyBorder="1" applyAlignment="1">
      <alignment horizontal="center" vertical="center"/>
    </xf>
    <xf numFmtId="38" fontId="6" fillId="0" borderId="36" xfId="35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38" fontId="6" fillId="0" borderId="33" xfId="35" applyFont="1" applyBorder="1" applyAlignment="1">
      <alignment vertical="center"/>
    </xf>
    <xf numFmtId="38" fontId="29" fillId="0" borderId="47" xfId="35" applyFont="1" applyBorder="1" applyAlignment="1">
      <alignment vertical="center" shrinkToFit="1"/>
    </xf>
    <xf numFmtId="38" fontId="82" fillId="0" borderId="90" xfId="36" applyFont="1" applyBorder="1" applyAlignment="1">
      <alignment shrinkToFit="1"/>
    </xf>
    <xf numFmtId="0" fontId="8" fillId="0" borderId="19" xfId="0" applyFont="1" applyBorder="1" applyAlignment="1">
      <alignment vertical="center"/>
    </xf>
    <xf numFmtId="38" fontId="77" fillId="0" borderId="38" xfId="36" applyFont="1" applyBorder="1" applyAlignment="1" applyProtection="1">
      <alignment shrinkToFit="1"/>
      <protection locked="0"/>
    </xf>
    <xf numFmtId="38" fontId="77" fillId="0" borderId="21" xfId="36" applyFont="1" applyBorder="1" applyAlignment="1" applyProtection="1">
      <alignment shrinkToFit="1"/>
      <protection locked="0"/>
    </xf>
    <xf numFmtId="38" fontId="77" fillId="0" borderId="90" xfId="36" applyFont="1" applyBorder="1" applyAlignment="1" applyProtection="1">
      <alignment shrinkToFit="1"/>
      <protection locked="0"/>
    </xf>
    <xf numFmtId="38" fontId="77" fillId="0" borderId="87" xfId="36" applyFont="1" applyBorder="1" applyAlignment="1" applyProtection="1">
      <alignment shrinkToFit="1"/>
      <protection locked="0"/>
    </xf>
    <xf numFmtId="38" fontId="77" fillId="0" borderId="25" xfId="36" applyFont="1" applyBorder="1" applyAlignment="1" applyProtection="1">
      <alignment shrinkToFit="1"/>
      <protection locked="0"/>
    </xf>
    <xf numFmtId="0" fontId="6" fillId="0" borderId="11" xfId="0" applyFont="1" applyBorder="1" applyAlignment="1">
      <alignment vertical="center" shrinkToFit="1"/>
    </xf>
    <xf numFmtId="38" fontId="82" fillId="0" borderId="18" xfId="36" applyFont="1" applyBorder="1" applyAlignment="1">
      <alignment shrinkToFit="1"/>
    </xf>
    <xf numFmtId="38" fontId="6" fillId="0" borderId="45" xfId="35" applyFont="1" applyBorder="1" applyAlignment="1">
      <alignment vertical="center"/>
    </xf>
    <xf numFmtId="38" fontId="48" fillId="0" borderId="40" xfId="35" applyFont="1" applyBorder="1" applyAlignment="1">
      <alignment vertical="center" shrinkToFit="1"/>
    </xf>
    <xf numFmtId="38" fontId="30" fillId="0" borderId="68" xfId="35" applyFont="1" applyBorder="1" applyAlignment="1">
      <alignment vertical="center" shrinkToFit="1"/>
    </xf>
    <xf numFmtId="38" fontId="77" fillId="0" borderId="96" xfId="36" applyFont="1" applyBorder="1" applyAlignment="1" applyProtection="1">
      <alignment shrinkToFit="1"/>
      <protection locked="0"/>
    </xf>
    <xf numFmtId="38" fontId="77" fillId="0" borderId="89" xfId="36" applyFont="1" applyBorder="1" applyAlignment="1" applyProtection="1">
      <alignment shrinkToFit="1"/>
      <protection locked="0"/>
    </xf>
    <xf numFmtId="38" fontId="77" fillId="0" borderId="99" xfId="36" applyFont="1" applyBorder="1" applyAlignment="1" applyProtection="1">
      <alignment shrinkToFit="1"/>
      <protection locked="0"/>
    </xf>
    <xf numFmtId="38" fontId="77" fillId="0" borderId="109" xfId="36" applyFont="1" applyBorder="1" applyAlignment="1" applyProtection="1">
      <alignment shrinkToFit="1"/>
      <protection locked="0"/>
    </xf>
    <xf numFmtId="38" fontId="18" fillId="0" borderId="50" xfId="35" applyFont="1" applyBorder="1" applyAlignment="1" applyProtection="1">
      <alignment vertical="center"/>
    </xf>
    <xf numFmtId="0" fontId="81" fillId="0" borderId="0" xfId="0" applyFont="1"/>
    <xf numFmtId="0" fontId="4" fillId="0" borderId="102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38" fontId="40" fillId="0" borderId="70" xfId="35" applyFont="1" applyBorder="1" applyAlignment="1" applyProtection="1">
      <alignment horizontal="right" vertical="center"/>
    </xf>
    <xf numFmtId="38" fontId="40" fillId="0" borderId="37" xfId="35" applyFont="1" applyBorder="1" applyAlignment="1" applyProtection="1">
      <alignment horizontal="right" vertical="center"/>
    </xf>
    <xf numFmtId="38" fontId="18" fillId="0" borderId="50" xfId="35" applyFont="1" applyBorder="1" applyAlignment="1" applyProtection="1">
      <alignment horizontal="right" vertical="center"/>
    </xf>
    <xf numFmtId="38" fontId="18" fillId="0" borderId="18" xfId="35" applyFont="1" applyBorder="1" applyAlignment="1" applyProtection="1">
      <alignment horizontal="right" vertical="center"/>
    </xf>
    <xf numFmtId="38" fontId="40" fillId="0" borderId="28" xfId="35" applyFont="1" applyBorder="1" applyAlignment="1" applyProtection="1">
      <alignment horizontal="center" vertical="center"/>
    </xf>
    <xf numFmtId="38" fontId="40" fillId="0" borderId="14" xfId="35" applyFont="1" applyBorder="1" applyAlignment="1" applyProtection="1">
      <alignment horizontal="center" vertical="center"/>
    </xf>
    <xf numFmtId="38" fontId="18" fillId="0" borderId="50" xfId="35" applyFont="1" applyBorder="1" applyAlignment="1" applyProtection="1">
      <alignment horizontal="center" vertical="center"/>
    </xf>
    <xf numFmtId="38" fontId="18" fillId="0" borderId="18" xfId="35" applyFont="1" applyBorder="1" applyAlignment="1" applyProtection="1">
      <alignment horizontal="center" vertical="center"/>
    </xf>
    <xf numFmtId="38" fontId="18" fillId="0" borderId="50" xfId="35" applyFont="1" applyBorder="1" applyAlignment="1" applyProtection="1">
      <alignment vertical="center"/>
    </xf>
    <xf numFmtId="38" fontId="18" fillId="0" borderId="18" xfId="35" applyFont="1" applyBorder="1" applyAlignment="1" applyProtection="1">
      <alignment vertical="center"/>
    </xf>
    <xf numFmtId="38" fontId="40" fillId="0" borderId="70" xfId="35" applyFont="1" applyBorder="1" applyAlignment="1" applyProtection="1">
      <alignment horizontal="center" vertical="center"/>
    </xf>
    <xf numFmtId="38" fontId="40" fillId="0" borderId="37" xfId="35" applyFont="1" applyBorder="1" applyAlignment="1" applyProtection="1">
      <alignment horizontal="center" vertical="center"/>
    </xf>
    <xf numFmtId="38" fontId="40" fillId="0" borderId="70" xfId="35" applyFont="1" applyBorder="1" applyAlignment="1" applyProtection="1">
      <alignment vertical="center"/>
    </xf>
    <xf numFmtId="38" fontId="40" fillId="0" borderId="37" xfId="35" applyFont="1" applyBorder="1" applyAlignment="1" applyProtection="1">
      <alignment vertical="center"/>
    </xf>
    <xf numFmtId="38" fontId="40" fillId="0" borderId="67" xfId="35" applyFont="1" applyBorder="1" applyAlignment="1" applyProtection="1">
      <alignment horizontal="right" vertical="center"/>
    </xf>
    <xf numFmtId="38" fontId="40" fillId="0" borderId="52" xfId="35" applyFont="1" applyBorder="1" applyAlignment="1" applyProtection="1">
      <alignment horizontal="right" vertical="center"/>
    </xf>
    <xf numFmtId="38" fontId="18" fillId="0" borderId="64" xfId="35" applyFont="1" applyBorder="1" applyAlignment="1" applyProtection="1">
      <alignment horizontal="right" vertical="center"/>
    </xf>
    <xf numFmtId="38" fontId="18" fillId="0" borderId="45" xfId="35" applyFont="1" applyBorder="1" applyAlignment="1" applyProtection="1">
      <alignment horizontal="right" vertical="center"/>
    </xf>
    <xf numFmtId="38" fontId="18" fillId="0" borderId="16" xfId="35" applyFont="1" applyBorder="1" applyAlignment="1" applyProtection="1">
      <alignment horizontal="right" vertical="center"/>
    </xf>
    <xf numFmtId="0" fontId="0" fillId="0" borderId="18" xfId="0" applyBorder="1" applyAlignment="1">
      <alignment horizontal="right" vertical="center"/>
    </xf>
    <xf numFmtId="38" fontId="18" fillId="0" borderId="76" xfId="35" applyFont="1" applyBorder="1" applyAlignment="1" applyProtection="1">
      <alignment horizontal="right" vertical="center"/>
    </xf>
    <xf numFmtId="38" fontId="18" fillId="0" borderId="51" xfId="35" applyFont="1" applyBorder="1" applyAlignment="1" applyProtection="1">
      <alignment horizontal="right" vertical="center"/>
    </xf>
    <xf numFmtId="0" fontId="42" fillId="0" borderId="84" xfId="0" applyFont="1" applyBorder="1" applyAlignment="1">
      <alignment horizontal="center" vertical="center"/>
    </xf>
    <xf numFmtId="0" fontId="2" fillId="0" borderId="3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11" fillId="0" borderId="10" xfId="0" applyFont="1" applyBorder="1"/>
    <xf numFmtId="0" fontId="11" fillId="0" borderId="0" xfId="0" applyFont="1"/>
    <xf numFmtId="0" fontId="11" fillId="0" borderId="29" xfId="0" applyFont="1" applyBorder="1"/>
    <xf numFmtId="0" fontId="11" fillId="0" borderId="41" xfId="0" applyFont="1" applyBorder="1"/>
    <xf numFmtId="0" fontId="37" fillId="0" borderId="63" xfId="0" applyFont="1" applyBorder="1" applyAlignment="1">
      <alignment vertical="top"/>
    </xf>
    <xf numFmtId="0" fontId="38" fillId="0" borderId="63" xfId="0" applyFont="1" applyBorder="1" applyAlignment="1">
      <alignment vertical="top"/>
    </xf>
    <xf numFmtId="0" fontId="39" fillId="0" borderId="46" xfId="0" applyFont="1" applyBorder="1" applyAlignment="1">
      <alignment vertical="top"/>
    </xf>
    <xf numFmtId="0" fontId="27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38" fontId="47" fillId="0" borderId="67" xfId="0" applyNumberFormat="1" applyFont="1" applyBorder="1" applyAlignment="1">
      <alignment horizontal="right" vertical="center"/>
    </xf>
    <xf numFmtId="38" fontId="47" fillId="0" borderId="52" xfId="0" applyNumberFormat="1" applyFont="1" applyBorder="1" applyAlignment="1">
      <alignment horizontal="right" vertical="center"/>
    </xf>
    <xf numFmtId="38" fontId="47" fillId="0" borderId="37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top"/>
    </xf>
    <xf numFmtId="0" fontId="6" fillId="0" borderId="63" xfId="0" applyFont="1" applyBorder="1" applyAlignment="1">
      <alignment horizontal="left" vertical="top"/>
    </xf>
    <xf numFmtId="0" fontId="6" fillId="0" borderId="46" xfId="0" applyFont="1" applyBorder="1" applyAlignment="1">
      <alignment horizontal="left" vertical="top"/>
    </xf>
    <xf numFmtId="0" fontId="27" fillId="0" borderId="30" xfId="0" applyFont="1" applyBorder="1" applyAlignment="1">
      <alignment horizontal="center" vertical="center"/>
    </xf>
    <xf numFmtId="177" fontId="11" fillId="0" borderId="0" xfId="0" applyNumberFormat="1" applyFont="1" applyAlignment="1">
      <alignment horizontal="center"/>
    </xf>
    <xf numFmtId="177" fontId="11" fillId="0" borderId="19" xfId="0" applyNumberFormat="1" applyFont="1" applyBorder="1" applyAlignment="1">
      <alignment horizontal="center"/>
    </xf>
    <xf numFmtId="177" fontId="11" fillId="0" borderId="41" xfId="0" applyNumberFormat="1" applyFont="1" applyBorder="1" applyAlignment="1">
      <alignment horizontal="center"/>
    </xf>
    <xf numFmtId="177" fontId="11" fillId="0" borderId="30" xfId="0" applyNumberFormat="1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11" fillId="0" borderId="100" xfId="0" applyFont="1" applyBorder="1" applyAlignment="1">
      <alignment horizontal="center"/>
    </xf>
    <xf numFmtId="38" fontId="11" fillId="0" borderId="10" xfId="0" applyNumberFormat="1" applyFont="1" applyBorder="1"/>
    <xf numFmtId="0" fontId="11" fillId="0" borderId="19" xfId="0" applyFont="1" applyBorder="1"/>
    <xf numFmtId="0" fontId="11" fillId="0" borderId="30" xfId="0" applyFont="1" applyBorder="1"/>
    <xf numFmtId="0" fontId="5" fillId="0" borderId="47" xfId="0" applyFont="1" applyBorder="1" applyAlignment="1">
      <alignment horizontal="left" vertical="top"/>
    </xf>
    <xf numFmtId="0" fontId="5" fillId="0" borderId="63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11" fillId="0" borderId="1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41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0" fillId="0" borderId="0" xfId="0" applyFont="1" applyAlignment="1">
      <alignment horizontal="center" vertical="top" textRotation="255"/>
    </xf>
    <xf numFmtId="0" fontId="5" fillId="0" borderId="47" xfId="0" applyFont="1" applyBorder="1" applyAlignment="1">
      <alignment vertical="top"/>
    </xf>
    <xf numFmtId="0" fontId="4" fillId="0" borderId="103" xfId="0" applyFont="1" applyBorder="1"/>
    <xf numFmtId="38" fontId="11" fillId="0" borderId="63" xfId="0" applyNumberFormat="1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11" fillId="0" borderId="104" xfId="0" applyFont="1" applyBorder="1" applyAlignment="1">
      <alignment vertical="center"/>
    </xf>
    <xf numFmtId="0" fontId="11" fillId="0" borderId="105" xfId="0" applyFont="1" applyBorder="1" applyAlignment="1">
      <alignment vertical="center"/>
    </xf>
    <xf numFmtId="0" fontId="12" fillId="0" borderId="10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19" xfId="0" applyFont="1" applyBorder="1" applyProtection="1"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5" fillId="0" borderId="46" xfId="0" applyFont="1" applyBorder="1" applyAlignment="1">
      <alignment vertical="top"/>
    </xf>
    <xf numFmtId="0" fontId="5" fillId="0" borderId="63" xfId="0" applyFont="1" applyBorder="1" applyAlignment="1">
      <alignment vertical="top"/>
    </xf>
    <xf numFmtId="177" fontId="43" fillId="0" borderId="10" xfId="0" applyNumberFormat="1" applyFont="1" applyBorder="1" applyAlignment="1" applyProtection="1">
      <alignment horizontal="center"/>
      <protection locked="0"/>
    </xf>
    <xf numFmtId="177" fontId="43" fillId="0" borderId="0" xfId="0" applyNumberFormat="1" applyFont="1" applyAlignment="1" applyProtection="1">
      <alignment horizontal="center"/>
      <protection locked="0"/>
    </xf>
    <xf numFmtId="177" fontId="43" fillId="0" borderId="19" xfId="0" applyNumberFormat="1" applyFont="1" applyBorder="1" applyAlignment="1" applyProtection="1">
      <alignment horizontal="center"/>
      <protection locked="0"/>
    </xf>
    <xf numFmtId="177" fontId="43" fillId="0" borderId="29" xfId="0" applyNumberFormat="1" applyFont="1" applyBorder="1" applyAlignment="1" applyProtection="1">
      <alignment horizontal="center"/>
      <protection locked="0"/>
    </xf>
    <xf numFmtId="177" fontId="43" fillId="0" borderId="41" xfId="0" applyNumberFormat="1" applyFont="1" applyBorder="1" applyAlignment="1" applyProtection="1">
      <alignment horizontal="center"/>
      <protection locked="0"/>
    </xf>
    <xf numFmtId="177" fontId="43" fillId="0" borderId="30" xfId="0" applyNumberFormat="1" applyFont="1" applyBorder="1" applyAlignment="1" applyProtection="1">
      <alignment horizontal="center"/>
      <protection locked="0"/>
    </xf>
    <xf numFmtId="38" fontId="11" fillId="0" borderId="106" xfId="0" applyNumberFormat="1" applyFont="1" applyBorder="1" applyAlignment="1">
      <alignment vertical="top"/>
    </xf>
    <xf numFmtId="0" fontId="11" fillId="0" borderId="106" xfId="0" applyFont="1" applyBorder="1"/>
    <xf numFmtId="0" fontId="11" fillId="0" borderId="107" xfId="0" applyFont="1" applyBorder="1"/>
    <xf numFmtId="38" fontId="31" fillId="0" borderId="10" xfId="35" applyFont="1" applyBorder="1" applyAlignment="1">
      <alignment horizontal="center" vertical="center"/>
    </xf>
    <xf numFmtId="38" fontId="31" fillId="0" borderId="19" xfId="35" applyFont="1" applyBorder="1" applyAlignment="1">
      <alignment horizontal="center" vertical="center"/>
    </xf>
    <xf numFmtId="182" fontId="31" fillId="0" borderId="0" xfId="0" applyNumberFormat="1" applyFont="1" applyAlignment="1">
      <alignment horizontal="left"/>
    </xf>
    <xf numFmtId="182" fontId="31" fillId="0" borderId="19" xfId="0" applyNumberFormat="1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0" borderId="10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44" xfId="0" applyFont="1" applyBorder="1" applyAlignment="1" applyProtection="1">
      <alignment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1" fillId="0" borderId="19" xfId="0" applyFont="1" applyBorder="1" applyAlignment="1" applyProtection="1">
      <alignment shrinkToFit="1"/>
      <protection locked="0"/>
    </xf>
    <xf numFmtId="0" fontId="11" fillId="0" borderId="73" xfId="0" applyFont="1" applyBorder="1" applyAlignment="1" applyProtection="1">
      <alignment shrinkToFit="1"/>
      <protection locked="0"/>
    </xf>
    <xf numFmtId="0" fontId="11" fillId="0" borderId="41" xfId="0" applyFont="1" applyBorder="1" applyAlignment="1" applyProtection="1">
      <alignment shrinkToFit="1"/>
      <protection locked="0"/>
    </xf>
    <xf numFmtId="0" fontId="11" fillId="0" borderId="30" xfId="0" applyFont="1" applyBorder="1" applyAlignment="1" applyProtection="1">
      <alignment shrinkToFit="1"/>
      <protection locked="0"/>
    </xf>
    <xf numFmtId="0" fontId="4" fillId="0" borderId="4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9" fontId="5" fillId="0" borderId="69" xfId="28" applyFont="1" applyBorder="1" applyAlignment="1" applyProtection="1">
      <alignment vertical="top"/>
    </xf>
    <xf numFmtId="9" fontId="6" fillId="0" borderId="63" xfId="28" applyFont="1" applyBorder="1" applyAlignment="1" applyProtection="1">
      <alignment vertical="top"/>
    </xf>
    <xf numFmtId="9" fontId="6" fillId="0" borderId="46" xfId="28" applyFont="1" applyBorder="1" applyAlignment="1" applyProtection="1">
      <alignment vertical="top"/>
    </xf>
    <xf numFmtId="38" fontId="77" fillId="0" borderId="50" xfId="36" applyFont="1" applyBorder="1" applyAlignment="1" applyProtection="1">
      <alignment vertical="center" shrinkToFit="1"/>
      <protection locked="0"/>
    </xf>
    <xf numFmtId="38" fontId="77" fillId="0" borderId="18" xfId="36" applyFont="1" applyBorder="1" applyAlignment="1" applyProtection="1">
      <alignment vertical="center" shrinkToFit="1"/>
      <protection locked="0"/>
    </xf>
    <xf numFmtId="38" fontId="77" fillId="0" borderId="51" xfId="36" applyFont="1" applyBorder="1" applyAlignment="1" applyProtection="1">
      <alignment horizontal="right" vertical="center" shrinkToFit="1"/>
      <protection locked="0"/>
    </xf>
    <xf numFmtId="38" fontId="0" fillId="0" borderId="18" xfId="0" applyNumberFormat="1" applyBorder="1" applyAlignment="1" applyProtection="1">
      <alignment horizontal="right" vertical="center" shrinkToFit="1"/>
      <protection locked="0"/>
    </xf>
    <xf numFmtId="38" fontId="77" fillId="0" borderId="25" xfId="36" applyFont="1" applyBorder="1" applyAlignment="1" applyProtection="1">
      <alignment vertical="center" shrinkToFit="1"/>
      <protection locked="0"/>
    </xf>
    <xf numFmtId="38" fontId="0" fillId="0" borderId="15" xfId="0" applyNumberFormat="1" applyBorder="1" applyAlignment="1" applyProtection="1">
      <alignment vertical="center" shrinkToFit="1"/>
      <protection locked="0"/>
    </xf>
    <xf numFmtId="38" fontId="77" fillId="0" borderId="25" xfId="36" applyFont="1" applyBorder="1" applyAlignment="1" applyProtection="1">
      <alignment vertical="center"/>
      <protection locked="0"/>
    </xf>
    <xf numFmtId="38" fontId="0" fillId="0" borderId="44" xfId="0" applyNumberFormat="1" applyBorder="1" applyAlignment="1" applyProtection="1">
      <alignment vertical="center"/>
      <protection locked="0"/>
    </xf>
    <xf numFmtId="38" fontId="0" fillId="0" borderId="15" xfId="0" applyNumberFormat="1" applyBorder="1" applyAlignment="1" applyProtection="1">
      <alignment vertical="center"/>
      <protection locked="0"/>
    </xf>
    <xf numFmtId="38" fontId="8" fillId="0" borderId="0" xfId="35" applyFont="1" applyProtection="1"/>
    <xf numFmtId="38" fontId="6" fillId="0" borderId="0" xfId="35" applyFont="1" applyProtection="1"/>
    <xf numFmtId="0" fontId="17" fillId="0" borderId="0" xfId="0" applyFont="1" applyProtection="1"/>
    <xf numFmtId="38" fontId="18" fillId="0" borderId="0" xfId="35" applyFont="1" applyProtection="1"/>
    <xf numFmtId="38" fontId="8" fillId="0" borderId="0" xfId="35" applyFont="1" applyAlignment="1" applyProtection="1">
      <alignment horizontal="center"/>
    </xf>
    <xf numFmtId="0" fontId="14" fillId="0" borderId="0" xfId="0" applyFont="1" applyAlignment="1" applyProtection="1">
      <alignment horizontal="center" textRotation="255"/>
    </xf>
    <xf numFmtId="0" fontId="8" fillId="0" borderId="0" xfId="0" applyFont="1" applyProtection="1"/>
    <xf numFmtId="0" fontId="8" fillId="0" borderId="0" xfId="0" applyFont="1" applyAlignment="1" applyProtection="1">
      <alignment vertical="center"/>
    </xf>
    <xf numFmtId="38" fontId="6" fillId="0" borderId="0" xfId="35" applyFont="1" applyAlignment="1" applyProtection="1">
      <alignment horizontal="left"/>
    </xf>
    <xf numFmtId="0" fontId="86" fillId="0" borderId="0" xfId="0" applyFont="1" applyProtection="1"/>
    <xf numFmtId="38" fontId="22" fillId="0" borderId="0" xfId="35" applyFont="1" applyProtection="1"/>
    <xf numFmtId="0" fontId="84" fillId="0" borderId="0" xfId="0" applyFont="1" applyProtection="1"/>
    <xf numFmtId="38" fontId="17" fillId="0" borderId="0" xfId="35" applyFont="1" applyProtection="1"/>
    <xf numFmtId="38" fontId="23" fillId="0" borderId="0" xfId="35" applyFont="1" applyProtection="1"/>
    <xf numFmtId="38" fontId="8" fillId="0" borderId="0" xfId="35" applyFont="1" applyAlignment="1" applyProtection="1">
      <alignment horizontal="right"/>
    </xf>
    <xf numFmtId="38" fontId="23" fillId="0" borderId="0" xfId="35" applyFont="1" applyAlignment="1" applyProtection="1">
      <alignment vertical="center"/>
    </xf>
    <xf numFmtId="0" fontId="37" fillId="0" borderId="63" xfId="0" applyFont="1" applyBorder="1" applyAlignment="1" applyProtection="1">
      <alignment vertical="top"/>
    </xf>
    <xf numFmtId="0" fontId="37" fillId="0" borderId="64" xfId="0" applyFont="1" applyBorder="1" applyAlignment="1" applyProtection="1">
      <alignment vertical="top"/>
    </xf>
    <xf numFmtId="0" fontId="38" fillId="0" borderId="63" xfId="0" applyFont="1" applyBorder="1" applyAlignment="1" applyProtection="1">
      <alignment vertical="top"/>
    </xf>
    <xf numFmtId="0" fontId="39" fillId="0" borderId="46" xfId="0" applyFont="1" applyBorder="1" applyAlignment="1" applyProtection="1">
      <alignment vertical="top"/>
    </xf>
    <xf numFmtId="38" fontId="83" fillId="0" borderId="49" xfId="36" applyFont="1" applyBorder="1" applyAlignment="1" applyProtection="1">
      <alignment shrinkToFit="1"/>
      <protection locked="0"/>
    </xf>
    <xf numFmtId="0" fontId="83" fillId="0" borderId="19" xfId="0" applyFont="1" applyBorder="1" applyAlignment="1" applyProtection="1">
      <alignment vertical="center"/>
      <protection locked="0"/>
    </xf>
    <xf numFmtId="0" fontId="83" fillId="0" borderId="18" xfId="0" applyFont="1" applyBorder="1" applyAlignment="1" applyProtection="1">
      <alignment vertical="center"/>
      <protection locked="0"/>
    </xf>
    <xf numFmtId="0" fontId="75" fillId="0" borderId="67" xfId="0" applyFont="1" applyBorder="1" applyAlignment="1" applyProtection="1">
      <alignment horizontal="left" vertical="center"/>
    </xf>
    <xf numFmtId="0" fontId="6" fillId="0" borderId="69" xfId="0" applyFont="1" applyBorder="1" applyAlignment="1" applyProtection="1">
      <alignment vertical="center"/>
    </xf>
    <xf numFmtId="0" fontId="8" fillId="0" borderId="45" xfId="0" applyFont="1" applyBorder="1" applyAlignment="1" applyProtection="1">
      <alignment vertical="center"/>
    </xf>
    <xf numFmtId="0" fontId="8" fillId="0" borderId="53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8" fillId="0" borderId="22" xfId="0" applyFont="1" applyBorder="1" applyAlignment="1" applyProtection="1">
      <alignment vertical="center"/>
    </xf>
    <xf numFmtId="0" fontId="8" fillId="0" borderId="24" xfId="0" applyFont="1" applyBorder="1" applyAlignment="1" applyProtection="1">
      <alignment vertical="center"/>
    </xf>
    <xf numFmtId="0" fontId="8" fillId="0" borderId="74" xfId="0" applyFont="1" applyBorder="1" applyAlignment="1" applyProtection="1">
      <alignment vertical="center"/>
    </xf>
    <xf numFmtId="0" fontId="8" fillId="0" borderId="32" xfId="0" applyFont="1" applyBorder="1" applyAlignment="1" applyProtection="1">
      <alignment vertical="center"/>
    </xf>
    <xf numFmtId="0" fontId="8" fillId="0" borderId="33" xfId="0" applyFont="1" applyBorder="1" applyAlignment="1" applyProtection="1">
      <alignment vertical="center"/>
    </xf>
    <xf numFmtId="0" fontId="8" fillId="0" borderId="83" xfId="0" applyFont="1" applyBorder="1" applyAlignment="1" applyProtection="1">
      <alignment vertical="center"/>
    </xf>
    <xf numFmtId="38" fontId="6" fillId="0" borderId="20" xfId="35" applyFont="1" applyBorder="1" applyAlignment="1" applyProtection="1">
      <alignment vertical="center"/>
    </xf>
    <xf numFmtId="0" fontId="50" fillId="0" borderId="21" xfId="0" applyFont="1" applyBorder="1" applyAlignment="1" applyProtection="1">
      <alignment horizontal="center" vertical="center"/>
    </xf>
    <xf numFmtId="38" fontId="8" fillId="0" borderId="22" xfId="35" applyFont="1" applyBorder="1" applyAlignment="1" applyProtection="1">
      <alignment vertical="center"/>
    </xf>
    <xf numFmtId="38" fontId="77" fillId="0" borderId="23" xfId="36" applyFont="1" applyBorder="1" applyAlignment="1" applyProtection="1">
      <alignment shrinkToFit="1"/>
    </xf>
    <xf numFmtId="182" fontId="31" fillId="0" borderId="0" xfId="0" applyNumberFormat="1" applyFont="1" applyAlignment="1" applyProtection="1">
      <alignment horizontal="left"/>
    </xf>
    <xf numFmtId="182" fontId="31" fillId="0" borderId="19" xfId="0" applyNumberFormat="1" applyFont="1" applyBorder="1" applyAlignment="1" applyProtection="1">
      <alignment horizontal="left"/>
    </xf>
    <xf numFmtId="0" fontId="5" fillId="0" borderId="47" xfId="0" applyFont="1" applyBorder="1" applyAlignment="1" applyProtection="1">
      <alignment vertical="top"/>
    </xf>
    <xf numFmtId="0" fontId="37" fillId="0" borderId="46" xfId="0" applyFont="1" applyBorder="1" applyAlignment="1" applyProtection="1">
      <alignment vertical="top"/>
    </xf>
    <xf numFmtId="0" fontId="5" fillId="0" borderId="47" xfId="0" applyFont="1" applyBorder="1" applyAlignment="1" applyProtection="1">
      <alignment vertical="top"/>
    </xf>
    <xf numFmtId="0" fontId="5" fillId="0" borderId="46" xfId="0" applyFont="1" applyBorder="1" applyAlignment="1" applyProtection="1">
      <alignment vertical="top"/>
    </xf>
    <xf numFmtId="38" fontId="11" fillId="0" borderId="63" xfId="0" applyNumberFormat="1" applyFont="1" applyBorder="1" applyAlignment="1" applyProtection="1">
      <alignment vertical="center"/>
    </xf>
    <xf numFmtId="0" fontId="11" fillId="0" borderId="63" xfId="0" applyFont="1" applyBorder="1" applyAlignment="1" applyProtection="1">
      <alignment vertical="center"/>
    </xf>
    <xf numFmtId="0" fontId="11" fillId="0" borderId="46" xfId="0" applyFont="1" applyBorder="1" applyAlignment="1" applyProtection="1">
      <alignment vertical="center"/>
    </xf>
    <xf numFmtId="0" fontId="5" fillId="0" borderId="47" xfId="0" applyFont="1" applyBorder="1" applyAlignment="1" applyProtection="1">
      <alignment horizontal="left" vertical="top"/>
    </xf>
    <xf numFmtId="0" fontId="5" fillId="0" borderId="63" xfId="0" applyFont="1" applyBorder="1" applyAlignment="1" applyProtection="1">
      <alignment horizontal="left" vertical="top"/>
    </xf>
    <xf numFmtId="0" fontId="5" fillId="0" borderId="46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 vertical="center"/>
    </xf>
    <xf numFmtId="0" fontId="10" fillId="0" borderId="19" xfId="0" applyFont="1" applyBorder="1" applyAlignment="1" applyProtection="1">
      <alignment horizontal="left" vertical="center"/>
    </xf>
    <xf numFmtId="0" fontId="4" fillId="0" borderId="103" xfId="0" applyFont="1" applyBorder="1" applyProtection="1"/>
    <xf numFmtId="0" fontId="11" fillId="0" borderId="104" xfId="0" applyFont="1" applyBorder="1" applyAlignment="1" applyProtection="1">
      <alignment vertical="center"/>
    </xf>
    <xf numFmtId="0" fontId="11" fillId="0" borderId="105" xfId="0" applyFont="1" applyBorder="1" applyAlignment="1" applyProtection="1">
      <alignment vertical="center"/>
    </xf>
    <xf numFmtId="0" fontId="13" fillId="24" borderId="0" xfId="0" applyFont="1" applyFill="1" applyAlignment="1" applyProtection="1">
      <alignment horizontal="center" vertical="center"/>
    </xf>
    <xf numFmtId="0" fontId="4" fillId="0" borderId="41" xfId="0" applyFont="1" applyBorder="1" applyAlignment="1" applyProtection="1">
      <alignment horizontal="left" vertical="center"/>
    </xf>
    <xf numFmtId="0" fontId="4" fillId="0" borderId="30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vertical="top"/>
    </xf>
    <xf numFmtId="38" fontId="11" fillId="0" borderId="106" xfId="0" applyNumberFormat="1" applyFont="1" applyBorder="1" applyAlignment="1" applyProtection="1">
      <alignment vertical="top"/>
    </xf>
    <xf numFmtId="0" fontId="11" fillId="0" borderId="106" xfId="0" applyFont="1" applyBorder="1" applyProtection="1"/>
    <xf numFmtId="0" fontId="11" fillId="0" borderId="107" xfId="0" applyFont="1" applyBorder="1" applyProtection="1"/>
    <xf numFmtId="0" fontId="14" fillId="0" borderId="0" xfId="0" applyFont="1" applyProtection="1"/>
    <xf numFmtId="0" fontId="6" fillId="0" borderId="47" xfId="0" applyFont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41" fillId="0" borderId="11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79" fillId="0" borderId="12" xfId="0" applyFont="1" applyBorder="1" applyAlignment="1" applyProtection="1">
      <alignment horizontal="center" vertical="center" shrinkToFit="1"/>
    </xf>
    <xf numFmtId="0" fontId="79" fillId="0" borderId="11" xfId="0" applyFont="1" applyBorder="1" applyAlignment="1" applyProtection="1">
      <alignment horizontal="center" vertical="center"/>
    </xf>
    <xf numFmtId="0" fontId="79" fillId="0" borderId="11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top" textRotation="255"/>
    </xf>
    <xf numFmtId="0" fontId="8" fillId="0" borderId="0" xfId="0" applyFont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 textRotation="255"/>
    </xf>
    <xf numFmtId="0" fontId="6" fillId="0" borderId="49" xfId="0" applyFont="1" applyBorder="1" applyProtection="1"/>
    <xf numFmtId="38" fontId="6" fillId="0" borderId="40" xfId="35" applyFont="1" applyBorder="1" applyAlignment="1" applyProtection="1">
      <alignment vertical="center"/>
    </xf>
    <xf numFmtId="0" fontId="50" fillId="0" borderId="38" xfId="0" applyFont="1" applyBorder="1" applyAlignment="1" applyProtection="1">
      <alignment horizontal="center" vertical="center"/>
    </xf>
    <xf numFmtId="38" fontId="8" fillId="0" borderId="39" xfId="35" applyFont="1" applyBorder="1" applyAlignment="1" applyProtection="1">
      <alignment vertical="center"/>
    </xf>
    <xf numFmtId="0" fontId="50" fillId="0" borderId="15" xfId="0" applyFont="1" applyBorder="1" applyAlignment="1" applyProtection="1">
      <alignment vertical="center"/>
    </xf>
    <xf numFmtId="38" fontId="8" fillId="0" borderId="16" xfId="35" applyFont="1" applyBorder="1" applyAlignment="1" applyProtection="1">
      <alignment vertical="center"/>
    </xf>
    <xf numFmtId="38" fontId="77" fillId="0" borderId="17" xfId="35" applyFont="1" applyBorder="1" applyAlignment="1" applyProtection="1">
      <alignment vertical="center"/>
    </xf>
    <xf numFmtId="38" fontId="6" fillId="0" borderId="14" xfId="35" applyFont="1" applyBorder="1" applyAlignment="1" applyProtection="1">
      <alignment vertical="center"/>
    </xf>
    <xf numFmtId="0" fontId="17" fillId="0" borderId="15" xfId="0" applyFont="1" applyBorder="1" applyAlignment="1" applyProtection="1">
      <alignment vertical="center"/>
    </xf>
    <xf numFmtId="38" fontId="18" fillId="0" borderId="17" xfId="35" applyFont="1" applyBorder="1" applyAlignment="1" applyProtection="1">
      <alignment vertical="center"/>
    </xf>
    <xf numFmtId="0" fontId="8" fillId="0" borderId="68" xfId="0" applyFont="1" applyBorder="1" applyAlignment="1" applyProtection="1">
      <alignment vertical="center"/>
    </xf>
    <xf numFmtId="0" fontId="8" fillId="0" borderId="38" xfId="0" applyFont="1" applyBorder="1" applyAlignment="1" applyProtection="1">
      <alignment vertical="center"/>
    </xf>
    <xf numFmtId="0" fontId="8" fillId="0" borderId="39" xfId="0" applyFont="1" applyBorder="1" applyAlignment="1" applyProtection="1">
      <alignment vertical="center"/>
    </xf>
    <xf numFmtId="0" fontId="8" fillId="0" borderId="49" xfId="0" applyFont="1" applyBorder="1" applyAlignment="1" applyProtection="1">
      <alignment vertical="center"/>
    </xf>
    <xf numFmtId="38" fontId="19" fillId="0" borderId="0" xfId="35" applyFont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 textRotation="255"/>
    </xf>
    <xf numFmtId="38" fontId="6" fillId="0" borderId="24" xfId="35" applyFont="1" applyBorder="1" applyAlignment="1" applyProtection="1">
      <alignment vertical="center"/>
    </xf>
    <xf numFmtId="38" fontId="6" fillId="0" borderId="14" xfId="35" applyFont="1" applyBorder="1" applyAlignment="1" applyProtection="1">
      <alignment horizontal="left" vertical="center"/>
    </xf>
    <xf numFmtId="0" fontId="50" fillId="0" borderId="15" xfId="0" applyFont="1" applyBorder="1" applyAlignment="1" applyProtection="1">
      <alignment horizontal="center" vertical="center"/>
    </xf>
    <xf numFmtId="0" fontId="50" fillId="0" borderId="21" xfId="0" applyFont="1" applyBorder="1" applyAlignment="1" applyProtection="1">
      <alignment vertical="center"/>
    </xf>
    <xf numFmtId="0" fontId="17" fillId="0" borderId="21" xfId="0" applyFont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50" fillId="0" borderId="25" xfId="0" applyFont="1" applyBorder="1" applyAlignment="1" applyProtection="1">
      <alignment vertical="center"/>
    </xf>
    <xf numFmtId="38" fontId="8" fillId="0" borderId="26" xfId="35" applyFont="1" applyBorder="1" applyAlignment="1" applyProtection="1">
      <alignment vertical="center"/>
    </xf>
    <xf numFmtId="38" fontId="18" fillId="0" borderId="23" xfId="35" applyFont="1" applyBorder="1" applyAlignment="1" applyProtection="1">
      <alignment vertical="center"/>
    </xf>
    <xf numFmtId="38" fontId="77" fillId="0" borderId="27" xfId="36" applyFont="1" applyBorder="1" applyAlignment="1" applyProtection="1">
      <alignment shrinkToFit="1"/>
    </xf>
    <xf numFmtId="38" fontId="6" fillId="0" borderId="74" xfId="35" applyFont="1" applyBorder="1" applyAlignment="1" applyProtection="1">
      <alignment vertical="center"/>
    </xf>
    <xf numFmtId="0" fontId="50" fillId="0" borderId="36" xfId="0" applyFont="1" applyBorder="1" applyAlignment="1" applyProtection="1">
      <alignment vertical="center"/>
    </xf>
    <xf numFmtId="38" fontId="8" fillId="0" borderId="36" xfId="35" applyFont="1" applyBorder="1" applyAlignment="1" applyProtection="1">
      <alignment vertical="center"/>
    </xf>
    <xf numFmtId="38" fontId="6" fillId="0" borderId="29" xfId="35" applyFont="1" applyBorder="1" applyAlignment="1" applyProtection="1">
      <alignment vertical="center" shrinkToFit="1"/>
    </xf>
    <xf numFmtId="38" fontId="6" fillId="0" borderId="30" xfId="35" applyFont="1" applyBorder="1" applyAlignment="1" applyProtection="1">
      <alignment vertical="center"/>
    </xf>
    <xf numFmtId="38" fontId="6" fillId="0" borderId="11" xfId="35" applyFont="1" applyBorder="1" applyAlignment="1" applyProtection="1">
      <alignment horizontal="right" vertical="center"/>
    </xf>
    <xf numFmtId="0" fontId="50" fillId="0" borderId="12" xfId="0" applyFont="1" applyBorder="1" applyAlignment="1" applyProtection="1">
      <alignment horizontal="center" vertical="center"/>
    </xf>
    <xf numFmtId="38" fontId="8" fillId="0" borderId="12" xfId="35" applyFont="1" applyBorder="1" applyAlignment="1" applyProtection="1">
      <alignment vertical="center"/>
    </xf>
    <xf numFmtId="38" fontId="82" fillId="0" borderId="62" xfId="36" applyFont="1" applyBorder="1" applyAlignment="1" applyProtection="1">
      <alignment shrinkToFit="1"/>
    </xf>
    <xf numFmtId="0" fontId="17" fillId="0" borderId="12" xfId="0" applyFont="1" applyBorder="1" applyAlignment="1" applyProtection="1">
      <alignment vertical="center"/>
    </xf>
    <xf numFmtId="38" fontId="6" fillId="0" borderId="11" xfId="35" applyFont="1" applyBorder="1" applyAlignment="1" applyProtection="1">
      <alignment vertical="center"/>
    </xf>
    <xf numFmtId="38" fontId="18" fillId="0" borderId="13" xfId="35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38" fontId="6" fillId="0" borderId="47" xfId="35" applyFont="1" applyBorder="1" applyAlignment="1" applyProtection="1">
      <alignment horizontal="center" vertical="center" textRotation="255"/>
    </xf>
    <xf numFmtId="38" fontId="6" fillId="0" borderId="76" xfId="35" applyFont="1" applyBorder="1" applyAlignment="1" applyProtection="1">
      <alignment horizontal="center" vertical="center"/>
    </xf>
    <xf numFmtId="38" fontId="6" fillId="0" borderId="14" xfId="35" applyFont="1" applyBorder="1" applyAlignment="1" applyProtection="1">
      <alignment vertical="center" shrinkToFit="1"/>
    </xf>
    <xf numFmtId="0" fontId="6" fillId="0" borderId="37" xfId="35" applyNumberFormat="1" applyFont="1" applyBorder="1" applyAlignment="1" applyProtection="1">
      <alignment vertical="center" shrinkToFit="1"/>
    </xf>
    <xf numFmtId="0" fontId="50" fillId="0" borderId="35" xfId="0" applyFont="1" applyBorder="1" applyAlignment="1" applyProtection="1">
      <alignment vertical="center"/>
    </xf>
    <xf numFmtId="38" fontId="8" fillId="0" borderId="35" xfId="35" applyFont="1" applyBorder="1" applyAlignment="1" applyProtection="1">
      <alignment vertical="center"/>
    </xf>
    <xf numFmtId="38" fontId="6" fillId="0" borderId="10" xfId="35" applyFont="1" applyBorder="1" applyAlignment="1" applyProtection="1">
      <alignment horizontal="center" vertical="center" textRotation="255"/>
    </xf>
    <xf numFmtId="38" fontId="6" fillId="0" borderId="51" xfId="35" applyFont="1" applyBorder="1" applyAlignment="1" applyProtection="1">
      <alignment horizontal="center" vertical="center"/>
    </xf>
    <xf numFmtId="38" fontId="77" fillId="0" borderId="23" xfId="35" applyFont="1" applyBorder="1" applyAlignment="1" applyProtection="1">
      <alignment vertical="center"/>
    </xf>
    <xf numFmtId="38" fontId="6" fillId="0" borderId="20" xfId="35" applyFont="1" applyBorder="1" applyAlignment="1" applyProtection="1">
      <alignment vertical="center" shrinkToFit="1"/>
    </xf>
    <xf numFmtId="38" fontId="6" fillId="0" borderId="53" xfId="35" applyFont="1" applyBorder="1" applyAlignment="1" applyProtection="1">
      <alignment vertical="center" shrinkToFit="1"/>
    </xf>
    <xf numFmtId="38" fontId="77" fillId="0" borderId="24" xfId="36" applyFont="1" applyBorder="1" applyAlignment="1" applyProtection="1">
      <alignment shrinkToFit="1"/>
    </xf>
    <xf numFmtId="38" fontId="6" fillId="0" borderId="52" xfId="35" applyFont="1" applyBorder="1" applyAlignment="1" applyProtection="1">
      <alignment vertical="center" shrinkToFit="1"/>
    </xf>
    <xf numFmtId="0" fontId="50" fillId="0" borderId="0" xfId="0" applyFont="1" applyAlignment="1" applyProtection="1">
      <alignment vertical="center"/>
    </xf>
    <xf numFmtId="38" fontId="8" fillId="0" borderId="0" xfId="35" applyFont="1" applyBorder="1" applyAlignment="1" applyProtection="1">
      <alignment vertical="center"/>
    </xf>
    <xf numFmtId="38" fontId="6" fillId="0" borderId="18" xfId="35" applyFont="1" applyBorder="1" applyAlignment="1" applyProtection="1">
      <alignment horizontal="center" vertical="center"/>
    </xf>
    <xf numFmtId="38" fontId="6" fillId="0" borderId="53" xfId="35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 shrinkToFit="1"/>
    </xf>
    <xf numFmtId="38" fontId="6" fillId="0" borderId="18" xfId="35" applyFont="1" applyBorder="1" applyAlignment="1" applyProtection="1">
      <alignment vertical="center"/>
    </xf>
    <xf numFmtId="0" fontId="6" fillId="0" borderId="37" xfId="0" applyFont="1" applyBorder="1" applyAlignment="1" applyProtection="1">
      <alignment vertical="center"/>
    </xf>
    <xf numFmtId="38" fontId="6" fillId="0" borderId="28" xfId="35" applyFont="1" applyBorder="1" applyAlignment="1" applyProtection="1">
      <alignment vertical="center"/>
    </xf>
    <xf numFmtId="0" fontId="17" fillId="0" borderId="25" xfId="0" applyFont="1" applyBorder="1" applyAlignment="1" applyProtection="1">
      <alignment vertical="center"/>
    </xf>
    <xf numFmtId="38" fontId="18" fillId="0" borderId="27" xfId="35" applyFont="1" applyBorder="1" applyAlignment="1" applyProtection="1">
      <alignment vertical="center"/>
    </xf>
    <xf numFmtId="38" fontId="6" fillId="0" borderId="37" xfId="35" applyFont="1" applyBorder="1" applyAlignment="1" applyProtection="1">
      <alignment vertical="center" shrinkToFit="1"/>
    </xf>
    <xf numFmtId="0" fontId="8" fillId="0" borderId="31" xfId="0" applyFont="1" applyBorder="1" applyAlignment="1" applyProtection="1">
      <alignment vertical="center"/>
    </xf>
    <xf numFmtId="38" fontId="21" fillId="0" borderId="24" xfId="35" applyFont="1" applyBorder="1" applyAlignment="1" applyProtection="1">
      <alignment vertical="center"/>
    </xf>
    <xf numFmtId="0" fontId="5" fillId="0" borderId="53" xfId="0" applyFont="1" applyBorder="1" applyAlignment="1" applyProtection="1">
      <alignment horizontal="left" vertical="center"/>
    </xf>
    <xf numFmtId="38" fontId="77" fillId="0" borderId="24" xfId="35" applyFont="1" applyBorder="1" applyAlignment="1" applyProtection="1">
      <alignment vertical="center"/>
    </xf>
    <xf numFmtId="38" fontId="6" fillId="0" borderId="10" xfId="35" applyFont="1" applyBorder="1" applyAlignment="1" applyProtection="1">
      <alignment vertical="center"/>
    </xf>
    <xf numFmtId="0" fontId="17" fillId="0" borderId="44" xfId="0" applyFont="1" applyBorder="1" applyAlignment="1" applyProtection="1">
      <alignment vertical="center"/>
    </xf>
    <xf numFmtId="38" fontId="8" fillId="0" borderId="45" xfId="35" applyFont="1" applyBorder="1" applyAlignment="1" applyProtection="1">
      <alignment vertical="center"/>
    </xf>
    <xf numFmtId="38" fontId="18" fillId="0" borderId="19" xfId="35" applyFont="1" applyBorder="1" applyAlignment="1" applyProtection="1">
      <alignment vertical="center"/>
    </xf>
    <xf numFmtId="0" fontId="50" fillId="0" borderId="25" xfId="0" applyFont="1" applyBorder="1" applyAlignment="1" applyProtection="1">
      <alignment horizontal="center" vertical="center"/>
    </xf>
    <xf numFmtId="38" fontId="21" fillId="0" borderId="52" xfId="35" applyFont="1" applyBorder="1" applyAlignment="1" applyProtection="1">
      <alignment vertical="center" shrinkToFit="1"/>
    </xf>
    <xf numFmtId="38" fontId="77" fillId="0" borderId="19" xfId="36" applyFont="1" applyBorder="1" applyAlignment="1" applyProtection="1">
      <alignment shrinkToFit="1"/>
    </xf>
    <xf numFmtId="38" fontId="6" fillId="0" borderId="70" xfId="35" applyFont="1" applyBorder="1" applyAlignment="1" applyProtection="1">
      <alignment vertical="center"/>
    </xf>
    <xf numFmtId="38" fontId="6" fillId="0" borderId="10" xfId="35" applyFont="1" applyBorder="1" applyAlignment="1" applyProtection="1">
      <alignment horizontal="center" vertical="center" textRotation="255"/>
    </xf>
    <xf numFmtId="38" fontId="21" fillId="0" borderId="19" xfId="35" applyFont="1" applyBorder="1" applyAlignment="1" applyProtection="1">
      <alignment vertical="center"/>
    </xf>
    <xf numFmtId="0" fontId="14" fillId="0" borderId="24" xfId="0" applyFont="1" applyBorder="1" applyAlignment="1" applyProtection="1">
      <alignment vertical="center"/>
    </xf>
    <xf numFmtId="38" fontId="21" fillId="0" borderId="20" xfId="35" applyFont="1" applyBorder="1" applyAlignment="1" applyProtection="1">
      <alignment vertical="center" shrinkToFit="1"/>
    </xf>
    <xf numFmtId="38" fontId="6" fillId="0" borderId="70" xfId="35" applyFont="1" applyBorder="1" applyAlignment="1" applyProtection="1">
      <alignment vertical="center" shrinkToFit="1"/>
    </xf>
    <xf numFmtId="38" fontId="8" fillId="0" borderId="75" xfId="35" applyFont="1" applyBorder="1" applyAlignment="1" applyProtection="1">
      <alignment vertical="center"/>
    </xf>
    <xf numFmtId="0" fontId="14" fillId="0" borderId="83" xfId="0" applyFont="1" applyBorder="1" applyAlignment="1" applyProtection="1">
      <alignment vertical="center"/>
    </xf>
    <xf numFmtId="38" fontId="6" fillId="0" borderId="74" xfId="35" applyFont="1" applyBorder="1" applyAlignment="1" applyProtection="1">
      <alignment vertical="center" shrinkToFit="1"/>
    </xf>
    <xf numFmtId="0" fontId="50" fillId="0" borderId="65" xfId="0" applyFont="1" applyBorder="1" applyAlignment="1" applyProtection="1">
      <alignment horizontal="center" vertical="center"/>
    </xf>
    <xf numFmtId="38" fontId="8" fillId="0" borderId="33" xfId="35" applyFont="1" applyBorder="1" applyAlignment="1" applyProtection="1">
      <alignment vertical="center"/>
    </xf>
    <xf numFmtId="38" fontId="8" fillId="0" borderId="12" xfId="35" applyFont="1" applyBorder="1" applyAlignment="1" applyProtection="1">
      <alignment vertical="center" shrinkToFit="1"/>
    </xf>
    <xf numFmtId="38" fontId="6" fillId="0" borderId="49" xfId="35" applyFont="1" applyBorder="1" applyAlignment="1" applyProtection="1">
      <alignment vertical="center"/>
    </xf>
    <xf numFmtId="38" fontId="6" fillId="0" borderId="14" xfId="35" applyFont="1" applyBorder="1" applyAlignment="1" applyProtection="1">
      <alignment horizontal="center" vertical="center" textRotation="255"/>
    </xf>
    <xf numFmtId="38" fontId="8" fillId="0" borderId="43" xfId="35" applyFont="1" applyBorder="1" applyAlignment="1" applyProtection="1">
      <alignment vertical="center"/>
    </xf>
    <xf numFmtId="38" fontId="82" fillId="0" borderId="13" xfId="36" applyFont="1" applyBorder="1" applyAlignment="1" applyProtection="1">
      <alignment shrinkToFit="1"/>
    </xf>
    <xf numFmtId="38" fontId="6" fillId="0" borderId="47" xfId="35" applyFont="1" applyBorder="1" applyAlignment="1" applyProtection="1">
      <alignment horizontal="center" vertical="center"/>
    </xf>
    <xf numFmtId="38" fontId="6" fillId="0" borderId="46" xfId="35" applyFont="1" applyBorder="1" applyAlignment="1" applyProtection="1">
      <alignment horizontal="center" vertical="center"/>
    </xf>
    <xf numFmtId="38" fontId="6" fillId="0" borderId="40" xfId="35" applyFont="1" applyBorder="1" applyAlignment="1" applyProtection="1">
      <alignment horizontal="left" vertical="center" shrinkToFit="1"/>
    </xf>
    <xf numFmtId="38" fontId="6" fillId="0" borderId="68" xfId="35" applyFont="1" applyBorder="1" applyAlignment="1" applyProtection="1">
      <alignment horizontal="left" vertical="center" shrinkToFit="1"/>
    </xf>
    <xf numFmtId="0" fontId="50" fillId="0" borderId="38" xfId="0" applyFont="1" applyBorder="1" applyAlignment="1" applyProtection="1">
      <alignment vertical="center"/>
    </xf>
    <xf numFmtId="38" fontId="6" fillId="0" borderId="40" xfId="35" applyFont="1" applyBorder="1" applyAlignment="1" applyProtection="1">
      <alignment vertical="center" shrinkToFit="1"/>
    </xf>
    <xf numFmtId="38" fontId="21" fillId="0" borderId="67" xfId="35" applyFont="1" applyBorder="1" applyAlignment="1" applyProtection="1">
      <alignment vertical="center" shrinkToFit="1"/>
    </xf>
    <xf numFmtId="0" fontId="50" fillId="0" borderId="87" xfId="0" applyFont="1" applyBorder="1" applyAlignment="1" applyProtection="1">
      <alignment vertical="center"/>
    </xf>
    <xf numFmtId="38" fontId="8" fillId="0" borderId="87" xfId="35" applyFont="1" applyBorder="1" applyAlignment="1" applyProtection="1">
      <alignment vertical="center"/>
    </xf>
    <xf numFmtId="38" fontId="6" fillId="0" borderId="68" xfId="35" applyFont="1" applyBorder="1" applyAlignment="1" applyProtection="1">
      <alignment vertical="center" shrinkToFit="1"/>
    </xf>
    <xf numFmtId="0" fontId="17" fillId="0" borderId="38" xfId="0" applyFont="1" applyBorder="1" applyAlignment="1" applyProtection="1">
      <alignment vertical="center"/>
    </xf>
    <xf numFmtId="38" fontId="8" fillId="0" borderId="39" xfId="35" applyFont="1" applyBorder="1" applyAlignment="1" applyProtection="1">
      <alignment vertical="center" shrinkToFit="1"/>
    </xf>
    <xf numFmtId="38" fontId="6" fillId="0" borderId="19" xfId="35" applyFont="1" applyBorder="1" applyAlignment="1" applyProtection="1">
      <alignment vertical="center"/>
    </xf>
    <xf numFmtId="38" fontId="6" fillId="0" borderId="28" xfId="35" applyFont="1" applyBorder="1" applyAlignment="1" applyProtection="1">
      <alignment horizontal="left" vertical="center" shrinkToFit="1"/>
    </xf>
    <xf numFmtId="0" fontId="6" fillId="0" borderId="53" xfId="0" applyFont="1" applyBorder="1" applyAlignment="1" applyProtection="1">
      <alignment vertical="center"/>
    </xf>
    <xf numFmtId="38" fontId="77" fillId="0" borderId="36" xfId="36" applyFont="1" applyBorder="1" applyAlignment="1" applyProtection="1">
      <alignment shrinkToFit="1"/>
    </xf>
    <xf numFmtId="38" fontId="21" fillId="0" borderId="53" xfId="35" applyFont="1" applyBorder="1" applyAlignment="1" applyProtection="1">
      <alignment vertical="center" shrinkToFit="1"/>
    </xf>
    <xf numFmtId="38" fontId="6" fillId="0" borderId="10" xfId="35" applyFont="1" applyBorder="1" applyAlignment="1" applyProtection="1">
      <alignment horizontal="center" vertical="center"/>
    </xf>
    <xf numFmtId="38" fontId="6" fillId="0" borderId="19" xfId="35" applyFont="1" applyBorder="1" applyAlignment="1" applyProtection="1">
      <alignment horizontal="center" vertical="center"/>
    </xf>
    <xf numFmtId="38" fontId="30" fillId="0" borderId="11" xfId="35" applyFont="1" applyBorder="1" applyAlignment="1" applyProtection="1">
      <alignment horizontal="left" vertical="center" shrinkToFit="1"/>
    </xf>
    <xf numFmtId="0" fontId="50" fillId="0" borderId="42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 shrinkToFit="1"/>
    </xf>
    <xf numFmtId="0" fontId="8" fillId="0" borderId="16" xfId="0" applyFont="1" applyBorder="1" applyAlignment="1" applyProtection="1">
      <alignment vertical="center"/>
    </xf>
    <xf numFmtId="38" fontId="6" fillId="0" borderId="19" xfId="35" applyFont="1" applyBorder="1" applyAlignment="1" applyProtection="1">
      <alignment horizontal="right" vertical="center"/>
    </xf>
    <xf numFmtId="0" fontId="17" fillId="0" borderId="36" xfId="0" applyFont="1" applyBorder="1" applyAlignment="1" applyProtection="1">
      <alignment vertical="center"/>
    </xf>
    <xf numFmtId="38" fontId="30" fillId="0" borderId="86" xfId="35" applyFont="1" applyBorder="1" applyAlignment="1" applyProtection="1">
      <alignment vertical="center" shrinkToFit="1"/>
    </xf>
    <xf numFmtId="0" fontId="78" fillId="0" borderId="12" xfId="0" applyFont="1" applyBorder="1" applyAlignment="1" applyProtection="1">
      <alignment vertical="center"/>
    </xf>
    <xf numFmtId="38" fontId="8" fillId="0" borderId="43" xfId="0" applyNumberFormat="1" applyFont="1" applyBorder="1" applyAlignment="1" applyProtection="1">
      <alignment vertical="center" shrinkToFit="1"/>
    </xf>
    <xf numFmtId="38" fontId="6" fillId="0" borderId="10" xfId="35" applyFont="1" applyBorder="1" applyAlignment="1" applyProtection="1">
      <alignment vertical="center" shrinkToFit="1"/>
    </xf>
    <xf numFmtId="0" fontId="6" fillId="0" borderId="31" xfId="0" applyFont="1" applyBorder="1" applyAlignment="1" applyProtection="1">
      <alignment vertical="center"/>
    </xf>
    <xf numFmtId="0" fontId="50" fillId="0" borderId="32" xfId="0" applyFont="1" applyBorder="1" applyAlignment="1" applyProtection="1">
      <alignment vertical="center"/>
    </xf>
    <xf numFmtId="0" fontId="8" fillId="0" borderId="65" xfId="0" applyFont="1" applyBorder="1" applyAlignment="1" applyProtection="1">
      <alignment vertical="center"/>
    </xf>
    <xf numFmtId="38" fontId="21" fillId="0" borderId="72" xfId="35" applyFont="1" applyBorder="1" applyAlignment="1" applyProtection="1">
      <alignment vertical="center" shrinkToFit="1"/>
    </xf>
    <xf numFmtId="0" fontId="50" fillId="0" borderId="41" xfId="0" applyFont="1" applyBorder="1" applyAlignment="1" applyProtection="1">
      <alignment vertical="center"/>
    </xf>
    <xf numFmtId="38" fontId="8" fillId="0" borderId="41" xfId="35" applyFont="1" applyBorder="1" applyAlignment="1" applyProtection="1">
      <alignment vertical="center"/>
    </xf>
    <xf numFmtId="38" fontId="6" fillId="0" borderId="29" xfId="35" applyFont="1" applyBorder="1" applyAlignment="1" applyProtection="1">
      <alignment horizontal="right" vertical="center"/>
    </xf>
    <xf numFmtId="0" fontId="17" fillId="0" borderId="41" xfId="0" applyFont="1" applyBorder="1" applyAlignment="1" applyProtection="1">
      <alignment vertical="center"/>
    </xf>
    <xf numFmtId="38" fontId="82" fillId="0" borderId="12" xfId="36" applyFont="1" applyBorder="1" applyAlignment="1" applyProtection="1">
      <alignment shrinkToFit="1"/>
    </xf>
    <xf numFmtId="38" fontId="6" fillId="0" borderId="20" xfId="35" applyFont="1" applyBorder="1" applyAlignment="1" applyProtection="1">
      <alignment horizontal="left" vertical="center" shrinkToFit="1"/>
    </xf>
    <xf numFmtId="38" fontId="21" fillId="0" borderId="37" xfId="35" applyFont="1" applyBorder="1" applyAlignment="1" applyProtection="1">
      <alignment vertical="center"/>
    </xf>
    <xf numFmtId="38" fontId="6" fillId="0" borderId="36" xfId="35" applyFont="1" applyBorder="1" applyAlignment="1" applyProtection="1">
      <alignment vertical="center" shrinkToFit="1"/>
    </xf>
    <xf numFmtId="38" fontId="21" fillId="0" borderId="53" xfId="35" applyFont="1" applyBorder="1" applyAlignment="1" applyProtection="1">
      <alignment vertical="center"/>
    </xf>
    <xf numFmtId="38" fontId="6" fillId="0" borderId="31" xfId="35" applyFont="1" applyBorder="1" applyAlignment="1" applyProtection="1">
      <alignment horizontal="left" vertical="center" shrinkToFit="1"/>
    </xf>
    <xf numFmtId="0" fontId="50" fillId="0" borderId="32" xfId="0" applyFont="1" applyBorder="1" applyAlignment="1" applyProtection="1">
      <alignment horizontal="center" vertical="center"/>
    </xf>
    <xf numFmtId="38" fontId="77" fillId="0" borderId="34" xfId="36" applyFont="1" applyBorder="1" applyAlignment="1" applyProtection="1">
      <alignment shrinkToFit="1"/>
    </xf>
    <xf numFmtId="38" fontId="21" fillId="0" borderId="74" xfId="35" applyFont="1" applyBorder="1" applyAlignment="1" applyProtection="1">
      <alignment vertical="center" shrinkToFit="1"/>
    </xf>
    <xf numFmtId="0" fontId="17" fillId="0" borderId="32" xfId="0" applyFont="1" applyBorder="1" applyAlignment="1" applyProtection="1">
      <alignment vertical="center"/>
    </xf>
    <xf numFmtId="38" fontId="77" fillId="0" borderId="32" xfId="36" applyFont="1" applyBorder="1" applyAlignment="1" applyProtection="1">
      <alignment shrinkToFit="1"/>
    </xf>
    <xf numFmtId="38" fontId="21" fillId="0" borderId="74" xfId="35" applyFont="1" applyBorder="1" applyAlignment="1" applyProtection="1">
      <alignment vertical="center"/>
    </xf>
    <xf numFmtId="38" fontId="18" fillId="0" borderId="83" xfId="35" applyFont="1" applyBorder="1" applyAlignment="1" applyProtection="1">
      <alignment vertical="center"/>
    </xf>
    <xf numFmtId="38" fontId="6" fillId="0" borderId="30" xfId="35" applyFont="1" applyBorder="1" applyAlignment="1" applyProtection="1">
      <alignment horizontal="right" vertical="center"/>
    </xf>
    <xf numFmtId="38" fontId="30" fillId="0" borderId="12" xfId="35" applyFont="1" applyBorder="1" applyAlignment="1" applyProtection="1">
      <alignment horizontal="right" vertical="center"/>
    </xf>
    <xf numFmtId="38" fontId="82" fillId="0" borderId="12" xfId="35" applyFont="1" applyBorder="1" applyAlignment="1" applyProtection="1">
      <alignment vertical="center" shrinkToFit="1"/>
    </xf>
    <xf numFmtId="0" fontId="6" fillId="0" borderId="29" xfId="0" applyFont="1" applyBorder="1" applyAlignment="1" applyProtection="1">
      <alignment horizontal="right" vertical="center"/>
    </xf>
    <xf numFmtId="0" fontId="8" fillId="0" borderId="41" xfId="0" applyFont="1" applyBorder="1" applyAlignment="1" applyProtection="1">
      <alignment vertical="center"/>
    </xf>
    <xf numFmtId="38" fontId="8" fillId="0" borderId="48" xfId="0" applyNumberFormat="1" applyFont="1" applyBorder="1" applyAlignment="1" applyProtection="1">
      <alignment vertical="center"/>
    </xf>
    <xf numFmtId="38" fontId="82" fillId="0" borderId="30" xfId="36" applyFont="1" applyBorder="1" applyAlignment="1" applyProtection="1">
      <alignment shrinkToFit="1"/>
    </xf>
    <xf numFmtId="38" fontId="22" fillId="0" borderId="13" xfId="35" applyFont="1" applyBorder="1" applyAlignment="1" applyProtection="1">
      <alignment vertical="center"/>
    </xf>
    <xf numFmtId="38" fontId="6" fillId="0" borderId="12" xfId="35" applyFont="1" applyBorder="1" applyAlignment="1" applyProtection="1">
      <alignment horizontal="right" vertical="center"/>
    </xf>
    <xf numFmtId="38" fontId="8" fillId="0" borderId="48" xfId="35" applyFont="1" applyBorder="1" applyAlignment="1" applyProtection="1">
      <alignment vertical="center" shrinkToFit="1"/>
    </xf>
    <xf numFmtId="38" fontId="82" fillId="0" borderId="92" xfId="36" applyFont="1" applyBorder="1" applyAlignment="1" applyProtection="1">
      <alignment shrinkToFit="1"/>
    </xf>
    <xf numFmtId="38" fontId="8" fillId="0" borderId="0" xfId="35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38" fontId="30" fillId="0" borderId="0" xfId="35" applyFont="1" applyProtection="1"/>
    <xf numFmtId="0" fontId="30" fillId="0" borderId="0" xfId="0" applyFont="1" applyProtection="1"/>
    <xf numFmtId="38" fontId="6" fillId="0" borderId="0" xfId="35" applyFont="1" applyAlignment="1" applyProtection="1">
      <alignment horizontal="right"/>
    </xf>
    <xf numFmtId="0" fontId="24" fillId="0" borderId="0" xfId="0" applyFont="1" applyAlignment="1" applyProtection="1">
      <alignment vertical="center"/>
    </xf>
    <xf numFmtId="182" fontId="4" fillId="0" borderId="19" xfId="0" applyNumberFormat="1" applyFont="1" applyBorder="1" applyAlignment="1" applyProtection="1">
      <alignment horizontal="center"/>
    </xf>
    <xf numFmtId="0" fontId="10" fillId="0" borderId="1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15" fillId="0" borderId="11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8" fillId="0" borderId="87" xfId="0" applyFont="1" applyBorder="1" applyAlignment="1" applyProtection="1">
      <alignment horizontal="center" vertical="center"/>
    </xf>
    <xf numFmtId="0" fontId="8" fillId="0" borderId="90" xfId="0" applyFont="1" applyBorder="1" applyAlignment="1" applyProtection="1">
      <alignment horizontal="center" vertical="center"/>
    </xf>
    <xf numFmtId="38" fontId="6" fillId="0" borderId="20" xfId="35" applyFont="1" applyBorder="1" applyAlignment="1" applyProtection="1">
      <alignment horizontal="right" vertical="center"/>
    </xf>
    <xf numFmtId="38" fontId="22" fillId="0" borderId="23" xfId="35" applyFont="1" applyBorder="1" applyAlignment="1" applyProtection="1">
      <alignment vertical="center"/>
    </xf>
    <xf numFmtId="38" fontId="8" fillId="0" borderId="31" xfId="35" applyFont="1" applyBorder="1" applyAlignment="1" applyProtection="1">
      <alignment vertical="center"/>
    </xf>
    <xf numFmtId="38" fontId="8" fillId="0" borderId="65" xfId="35" applyFont="1" applyBorder="1" applyAlignment="1" applyProtection="1">
      <alignment vertical="center"/>
    </xf>
    <xf numFmtId="38" fontId="8" fillId="0" borderId="34" xfId="35" applyFont="1" applyBorder="1" applyAlignment="1" applyProtection="1">
      <alignment vertical="center"/>
    </xf>
    <xf numFmtId="38" fontId="8" fillId="0" borderId="43" xfId="35" applyFont="1" applyBorder="1" applyAlignment="1" applyProtection="1">
      <alignment horizontal="right" vertical="center"/>
    </xf>
    <xf numFmtId="38" fontId="82" fillId="0" borderId="13" xfId="35" applyFont="1" applyBorder="1" applyAlignment="1" applyProtection="1">
      <alignment vertical="center"/>
    </xf>
    <xf numFmtId="0" fontId="8" fillId="0" borderId="67" xfId="0" applyFont="1" applyBorder="1" applyAlignment="1" applyProtection="1">
      <alignment horizontal="center" vertical="top" textRotation="255" shrinkToFit="1"/>
    </xf>
    <xf numFmtId="0" fontId="8" fillId="0" borderId="64" xfId="0" applyFont="1" applyBorder="1" applyAlignment="1" applyProtection="1">
      <alignment horizontal="center" vertical="center" textRotation="255"/>
    </xf>
    <xf numFmtId="38" fontId="6" fillId="0" borderId="47" xfId="35" applyFont="1" applyBorder="1" applyAlignment="1" applyProtection="1">
      <alignment vertical="center"/>
    </xf>
    <xf numFmtId="38" fontId="8" fillId="0" borderId="64" xfId="35" applyFont="1" applyBorder="1" applyAlignment="1" applyProtection="1">
      <alignment vertical="center"/>
    </xf>
    <xf numFmtId="38" fontId="18" fillId="0" borderId="49" xfId="35" applyFont="1" applyBorder="1" applyAlignment="1" applyProtection="1">
      <alignment vertical="center"/>
    </xf>
    <xf numFmtId="38" fontId="6" fillId="0" borderId="68" xfId="35" applyFont="1" applyBorder="1" applyAlignment="1" applyProtection="1">
      <alignment horizontal="left" vertical="center"/>
    </xf>
    <xf numFmtId="0" fontId="17" fillId="0" borderId="69" xfId="0" applyFont="1" applyBorder="1" applyAlignment="1" applyProtection="1">
      <alignment vertical="center"/>
    </xf>
    <xf numFmtId="0" fontId="8" fillId="0" borderId="52" xfId="0" applyFont="1" applyBorder="1" applyAlignment="1" applyProtection="1">
      <alignment horizontal="center" vertical="top" textRotation="255" shrinkToFit="1"/>
    </xf>
    <xf numFmtId="0" fontId="8" fillId="0" borderId="45" xfId="0" applyFont="1" applyBorder="1" applyAlignment="1" applyProtection="1">
      <alignment horizontal="center" vertical="center" textRotation="255"/>
    </xf>
    <xf numFmtId="38" fontId="6" fillId="0" borderId="20" xfId="35" applyFont="1" applyBorder="1" applyAlignment="1" applyProtection="1">
      <alignment horizontal="left" vertical="center"/>
    </xf>
    <xf numFmtId="38" fontId="8" fillId="0" borderId="20" xfId="35" applyFont="1" applyBorder="1" applyAlignment="1" applyProtection="1">
      <alignment vertical="center"/>
    </xf>
    <xf numFmtId="38" fontId="6" fillId="0" borderId="52" xfId="35" applyFont="1" applyBorder="1" applyAlignment="1" applyProtection="1">
      <alignment vertical="center"/>
    </xf>
    <xf numFmtId="0" fontId="8" fillId="0" borderId="37" xfId="0" applyFont="1" applyBorder="1" applyAlignment="1" applyProtection="1">
      <alignment horizontal="center" vertical="top" textRotation="255" shrinkToFit="1"/>
    </xf>
    <xf numFmtId="38" fontId="6" fillId="0" borderId="24" xfId="35" applyFont="1" applyBorder="1" applyAlignment="1" applyProtection="1">
      <alignment horizontal="left" vertical="center"/>
    </xf>
    <xf numFmtId="0" fontId="0" fillId="0" borderId="65" xfId="0" applyBorder="1" applyProtection="1"/>
    <xf numFmtId="38" fontId="8" fillId="0" borderId="30" xfId="35" applyFont="1" applyBorder="1" applyAlignment="1" applyProtection="1">
      <alignment vertical="center"/>
    </xf>
    <xf numFmtId="38" fontId="8" fillId="0" borderId="11" xfId="35" applyFont="1" applyBorder="1" applyAlignment="1" applyProtection="1">
      <alignment vertical="center"/>
    </xf>
    <xf numFmtId="0" fontId="17" fillId="0" borderId="42" xfId="0" applyFont="1" applyBorder="1" applyAlignment="1" applyProtection="1">
      <alignment vertical="center"/>
    </xf>
    <xf numFmtId="38" fontId="8" fillId="0" borderId="12" xfId="0" applyNumberFormat="1" applyFont="1" applyBorder="1" applyAlignment="1" applyProtection="1">
      <alignment vertical="center"/>
    </xf>
    <xf numFmtId="0" fontId="8" fillId="0" borderId="67" xfId="0" applyFont="1" applyBorder="1" applyAlignment="1" applyProtection="1">
      <alignment horizontal="center" vertical="center" textRotation="255"/>
    </xf>
    <xf numFmtId="0" fontId="8" fillId="0" borderId="64" xfId="0" applyFont="1" applyBorder="1" applyAlignment="1" applyProtection="1">
      <alignment horizontal="center" vertical="center" textRotation="255"/>
    </xf>
    <xf numFmtId="38" fontId="6" fillId="0" borderId="49" xfId="35" applyFont="1" applyBorder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38" fontId="8" fillId="0" borderId="0" xfId="35" applyFont="1" applyAlignment="1" applyProtection="1">
      <alignment vertical="center"/>
    </xf>
    <xf numFmtId="0" fontId="8" fillId="0" borderId="52" xfId="0" applyFont="1" applyBorder="1" applyAlignment="1" applyProtection="1">
      <alignment horizontal="center" vertical="center" textRotation="255"/>
    </xf>
    <xf numFmtId="0" fontId="8" fillId="0" borderId="26" xfId="0" applyFont="1" applyBorder="1" applyAlignment="1" applyProtection="1">
      <alignment horizontal="center" vertical="center" textRotation="255"/>
    </xf>
    <xf numFmtId="0" fontId="8" fillId="0" borderId="20" xfId="0" applyFont="1" applyBorder="1" applyAlignment="1" applyProtection="1">
      <alignment vertical="center" shrinkToFit="1"/>
    </xf>
    <xf numFmtId="0" fontId="8" fillId="0" borderId="36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horizontal="center" vertical="center" textRotation="255"/>
    </xf>
    <xf numFmtId="0" fontId="50" fillId="0" borderId="36" xfId="0" applyFont="1" applyBorder="1" applyAlignment="1" applyProtection="1">
      <alignment horizontal="center" vertical="center"/>
    </xf>
    <xf numFmtId="38" fontId="8" fillId="0" borderId="28" xfId="35" applyFont="1" applyBorder="1" applyAlignment="1" applyProtection="1">
      <alignment vertical="center"/>
    </xf>
    <xf numFmtId="38" fontId="77" fillId="0" borderId="50" xfId="35" applyFont="1" applyBorder="1" applyAlignment="1" applyProtection="1">
      <alignment vertical="center"/>
    </xf>
    <xf numFmtId="38" fontId="6" fillId="0" borderId="28" xfId="35" applyFont="1" applyBorder="1" applyAlignment="1" applyProtection="1">
      <alignment vertical="center" shrinkToFit="1"/>
    </xf>
    <xf numFmtId="0" fontId="8" fillId="0" borderId="44" xfId="0" applyFont="1" applyBorder="1" applyAlignment="1" applyProtection="1">
      <alignment vertical="center"/>
    </xf>
    <xf numFmtId="0" fontId="8" fillId="0" borderId="37" xfId="0" applyFont="1" applyBorder="1" applyAlignment="1" applyProtection="1">
      <alignment horizontal="center" vertical="center" textRotation="255"/>
    </xf>
    <xf numFmtId="0" fontId="8" fillId="0" borderId="35" xfId="0" applyFont="1" applyBorder="1" applyAlignment="1" applyProtection="1">
      <alignment vertical="center"/>
    </xf>
    <xf numFmtId="0" fontId="8" fillId="0" borderId="17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8" fillId="0" borderId="50" xfId="0" applyFont="1" applyBorder="1" applyAlignment="1" applyProtection="1">
      <alignment vertical="center"/>
    </xf>
    <xf numFmtId="38" fontId="6" fillId="0" borderId="20" xfId="35" applyFont="1" applyBorder="1" applyAlignment="1" applyProtection="1">
      <alignment horizontal="right" vertical="center" shrinkToFit="1"/>
    </xf>
    <xf numFmtId="38" fontId="6" fillId="0" borderId="53" xfId="35" applyFont="1" applyBorder="1" applyAlignment="1" applyProtection="1">
      <alignment horizontal="left" vertical="center"/>
    </xf>
    <xf numFmtId="38" fontId="8" fillId="0" borderId="29" xfId="35" applyFont="1" applyBorder="1" applyAlignment="1" applyProtection="1">
      <alignment horizontal="center" vertical="center"/>
    </xf>
    <xf numFmtId="38" fontId="8" fillId="0" borderId="41" xfId="35" applyFont="1" applyBorder="1" applyAlignment="1" applyProtection="1">
      <alignment horizontal="center" vertical="center"/>
    </xf>
    <xf numFmtId="38" fontId="8" fillId="0" borderId="47" xfId="35" applyFont="1" applyBorder="1" applyAlignment="1" applyProtection="1">
      <alignment horizontal="center" vertical="center" textRotation="255"/>
    </xf>
    <xf numFmtId="38" fontId="8" fillId="0" borderId="63" xfId="35" applyFont="1" applyBorder="1" applyAlignment="1" applyProtection="1">
      <alignment horizontal="center" vertical="center" textRotation="255"/>
    </xf>
    <xf numFmtId="38" fontId="6" fillId="0" borderId="46" xfId="35" applyFont="1" applyBorder="1" applyAlignment="1" applyProtection="1">
      <alignment vertical="center"/>
    </xf>
    <xf numFmtId="0" fontId="50" fillId="0" borderId="44" xfId="0" applyFont="1" applyBorder="1" applyAlignment="1" applyProtection="1">
      <alignment vertical="center"/>
    </xf>
    <xf numFmtId="0" fontId="5" fillId="0" borderId="38" xfId="48" applyFont="1" applyBorder="1" applyAlignment="1" applyProtection="1">
      <alignment vertical="center" shrinkToFit="1"/>
    </xf>
    <xf numFmtId="38" fontId="8" fillId="0" borderId="14" xfId="35" applyFont="1" applyBorder="1" applyAlignment="1" applyProtection="1">
      <alignment vertical="center"/>
    </xf>
    <xf numFmtId="38" fontId="8" fillId="0" borderId="10" xfId="35" applyFont="1" applyBorder="1" applyAlignment="1" applyProtection="1">
      <alignment horizontal="center" vertical="center" textRotation="255"/>
    </xf>
    <xf numFmtId="38" fontId="8" fillId="0" borderId="0" xfId="35" applyFont="1" applyAlignment="1" applyProtection="1">
      <alignment horizontal="center" vertical="center" textRotation="255"/>
    </xf>
    <xf numFmtId="38" fontId="8" fillId="0" borderId="19" xfId="35" applyFont="1" applyBorder="1" applyAlignment="1" applyProtection="1">
      <alignment horizontal="center" vertical="center"/>
    </xf>
    <xf numFmtId="38" fontId="21" fillId="0" borderId="20" xfId="35" applyFont="1" applyBorder="1" applyAlignment="1" applyProtection="1">
      <alignment vertical="center"/>
    </xf>
    <xf numFmtId="38" fontId="6" fillId="0" borderId="14" xfId="35" applyFont="1" applyBorder="1" applyAlignment="1" applyProtection="1">
      <alignment horizontal="center" vertical="center"/>
    </xf>
    <xf numFmtId="38" fontId="6" fillId="0" borderId="50" xfId="35" applyFont="1" applyBorder="1" applyAlignment="1" applyProtection="1">
      <alignment horizontal="left" vertical="center"/>
    </xf>
    <xf numFmtId="38" fontId="6" fillId="0" borderId="36" xfId="35" applyFont="1" applyBorder="1" applyAlignment="1" applyProtection="1">
      <alignment vertical="center"/>
    </xf>
    <xf numFmtId="38" fontId="6" fillId="0" borderId="18" xfId="35" applyFont="1" applyBorder="1" applyAlignment="1" applyProtection="1">
      <alignment horizontal="right" vertical="center"/>
    </xf>
    <xf numFmtId="38" fontId="8" fillId="0" borderId="14" xfId="35" applyFont="1" applyBorder="1" applyAlignment="1" applyProtection="1">
      <alignment horizontal="center" vertical="center" textRotation="255"/>
    </xf>
    <xf numFmtId="38" fontId="8" fillId="0" borderId="35" xfId="35" applyFont="1" applyBorder="1" applyAlignment="1" applyProtection="1">
      <alignment horizontal="center" vertical="center" textRotation="255"/>
    </xf>
    <xf numFmtId="38" fontId="8" fillId="0" borderId="29" xfId="35" applyFont="1" applyBorder="1" applyAlignment="1" applyProtection="1">
      <alignment vertical="center"/>
    </xf>
    <xf numFmtId="0" fontId="21" fillId="0" borderId="12" xfId="0" applyFont="1" applyBorder="1" applyAlignment="1" applyProtection="1">
      <alignment vertical="center"/>
    </xf>
    <xf numFmtId="38" fontId="25" fillId="0" borderId="12" xfId="35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38" fontId="25" fillId="0" borderId="0" xfId="35" applyFont="1" applyAlignment="1" applyProtection="1">
      <alignment vertical="center"/>
    </xf>
    <xf numFmtId="38" fontId="22" fillId="0" borderId="0" xfId="35" applyFont="1" applyAlignment="1" applyProtection="1">
      <alignment vertical="center"/>
    </xf>
    <xf numFmtId="38" fontId="6" fillId="0" borderId="0" xfId="35" applyFont="1" applyAlignment="1" applyProtection="1">
      <alignment vertical="center"/>
    </xf>
    <xf numFmtId="38" fontId="18" fillId="0" borderId="0" xfId="35" applyFont="1" applyAlignment="1" applyProtection="1">
      <alignment vertical="center"/>
    </xf>
    <xf numFmtId="38" fontId="6" fillId="0" borderId="0" xfId="35" applyFont="1" applyAlignment="1" applyProtection="1">
      <alignment horizontal="right" vertical="center"/>
    </xf>
    <xf numFmtId="0" fontId="10" fillId="0" borderId="0" xfId="0" applyFont="1" applyAlignment="1" applyProtection="1">
      <alignment horizontal="center" vertical="top" textRotation="255"/>
    </xf>
    <xf numFmtId="38" fontId="77" fillId="0" borderId="90" xfId="35" applyFont="1" applyBorder="1" applyAlignment="1" applyProtection="1">
      <alignment vertical="center"/>
      <protection locked="0"/>
    </xf>
    <xf numFmtId="38" fontId="8" fillId="0" borderId="67" xfId="35" applyFont="1" applyBorder="1" applyAlignment="1" applyProtection="1">
      <alignment horizontal="center" vertical="center" textRotation="255"/>
    </xf>
    <xf numFmtId="38" fontId="6" fillId="0" borderId="14" xfId="35" applyFont="1" applyFill="1" applyBorder="1" applyAlignment="1" applyProtection="1">
      <alignment vertical="center"/>
    </xf>
    <xf numFmtId="38" fontId="8" fillId="0" borderId="16" xfId="35" applyFont="1" applyFill="1" applyBorder="1" applyAlignment="1" applyProtection="1">
      <alignment vertical="center"/>
    </xf>
    <xf numFmtId="38" fontId="77" fillId="0" borderId="23" xfId="36" applyFont="1" applyFill="1" applyBorder="1" applyAlignment="1" applyProtection="1">
      <alignment shrinkToFit="1"/>
    </xf>
    <xf numFmtId="38" fontId="8" fillId="0" borderId="52" xfId="35" applyFont="1" applyBorder="1" applyAlignment="1" applyProtection="1">
      <alignment horizontal="center" vertical="center" textRotation="255"/>
    </xf>
    <xf numFmtId="38" fontId="6" fillId="0" borderId="50" xfId="35" applyFont="1" applyBorder="1" applyAlignment="1" applyProtection="1">
      <alignment vertical="center"/>
    </xf>
    <xf numFmtId="38" fontId="6" fillId="0" borderId="20" xfId="35" applyFont="1" applyFill="1" applyBorder="1" applyAlignment="1" applyProtection="1">
      <alignment vertical="center"/>
    </xf>
    <xf numFmtId="38" fontId="8" fillId="0" borderId="22" xfId="35" applyFont="1" applyFill="1" applyBorder="1" applyAlignment="1" applyProtection="1">
      <alignment vertical="center"/>
    </xf>
    <xf numFmtId="38" fontId="6" fillId="0" borderId="14" xfId="35" applyFont="1" applyFill="1" applyBorder="1" applyAlignment="1" applyProtection="1">
      <alignment horizontal="left" vertical="center"/>
    </xf>
    <xf numFmtId="38" fontId="8" fillId="0" borderId="37" xfId="35" applyFont="1" applyBorder="1" applyAlignment="1" applyProtection="1">
      <alignment horizontal="center" vertical="center" textRotation="255"/>
    </xf>
    <xf numFmtId="38" fontId="6" fillId="0" borderId="29" xfId="35" applyFont="1" applyBorder="1" applyAlignment="1" applyProtection="1">
      <alignment vertical="center"/>
    </xf>
    <xf numFmtId="0" fontId="50" fillId="0" borderId="73" xfId="0" applyFont="1" applyBorder="1" applyAlignment="1" applyProtection="1">
      <alignment vertical="center"/>
    </xf>
    <xf numFmtId="38" fontId="8" fillId="0" borderId="48" xfId="35" applyFont="1" applyBorder="1" applyAlignment="1" applyProtection="1">
      <alignment vertical="center"/>
    </xf>
    <xf numFmtId="38" fontId="8" fillId="0" borderId="30" xfId="35" applyFont="1" applyBorder="1" applyAlignment="1" applyProtection="1">
      <alignment horizontal="right" vertical="center"/>
    </xf>
    <xf numFmtId="38" fontId="12" fillId="0" borderId="13" xfId="35" applyFont="1" applyBorder="1" applyAlignment="1" applyProtection="1">
      <alignment vertical="center"/>
    </xf>
    <xf numFmtId="0" fontId="21" fillId="0" borderId="49" xfId="0" applyFont="1" applyBorder="1" applyAlignment="1" applyProtection="1">
      <alignment horizontal="left" vertical="center"/>
    </xf>
    <xf numFmtId="38" fontId="6" fillId="0" borderId="40" xfId="35" applyFont="1" applyBorder="1" applyAlignment="1" applyProtection="1">
      <alignment horizontal="left" vertical="center"/>
    </xf>
    <xf numFmtId="0" fontId="5" fillId="0" borderId="71" xfId="48" applyFont="1" applyBorder="1" applyAlignment="1" applyProtection="1">
      <alignment horizontal="left" vertical="center" shrinkToFit="1"/>
    </xf>
    <xf numFmtId="38" fontId="6" fillId="0" borderId="70" xfId="35" applyFont="1" applyBorder="1" applyAlignment="1" applyProtection="1">
      <alignment vertical="center"/>
    </xf>
    <xf numFmtId="0" fontId="50" fillId="0" borderId="25" xfId="0" applyFont="1" applyBorder="1" applyAlignment="1" applyProtection="1">
      <alignment horizontal="center" vertical="center"/>
    </xf>
    <xf numFmtId="38" fontId="8" fillId="0" borderId="26" xfId="35" applyFont="1" applyBorder="1" applyAlignment="1" applyProtection="1">
      <alignment vertical="center"/>
    </xf>
    <xf numFmtId="38" fontId="6" fillId="0" borderId="70" xfId="35" applyFont="1" applyBorder="1" applyAlignment="1" applyProtection="1">
      <alignment horizontal="left" vertical="center"/>
    </xf>
    <xf numFmtId="0" fontId="50" fillId="0" borderId="25" xfId="0" applyFont="1" applyBorder="1" applyAlignment="1" applyProtection="1">
      <alignment vertical="center"/>
    </xf>
    <xf numFmtId="38" fontId="6" fillId="0" borderId="24" xfId="35" applyFont="1" applyBorder="1" applyAlignment="1" applyProtection="1">
      <alignment vertical="center" wrapText="1"/>
    </xf>
    <xf numFmtId="38" fontId="6" fillId="0" borderId="37" xfId="35" applyFont="1" applyBorder="1" applyAlignment="1" applyProtection="1">
      <alignment vertical="center"/>
    </xf>
    <xf numFmtId="0" fontId="50" fillId="0" borderId="15" xfId="0" applyFont="1" applyBorder="1" applyAlignment="1" applyProtection="1">
      <alignment horizontal="center" vertical="center"/>
    </xf>
    <xf numFmtId="38" fontId="8" fillId="0" borderId="16" xfId="35" applyFont="1" applyBorder="1" applyAlignment="1" applyProtection="1">
      <alignment vertical="center"/>
    </xf>
    <xf numFmtId="38" fontId="6" fillId="0" borderId="37" xfId="35" applyFont="1" applyBorder="1" applyAlignment="1" applyProtection="1">
      <alignment horizontal="left" vertical="center"/>
    </xf>
    <xf numFmtId="0" fontId="50" fillId="0" borderId="15" xfId="0" applyFont="1" applyBorder="1" applyAlignment="1" applyProtection="1">
      <alignment vertical="center"/>
    </xf>
    <xf numFmtId="38" fontId="6" fillId="0" borderId="10" xfId="35" applyFont="1" applyBorder="1" applyAlignment="1" applyProtection="1">
      <alignment horizontal="left" vertical="center"/>
    </xf>
    <xf numFmtId="0" fontId="50" fillId="0" borderId="44" xfId="0" applyFont="1" applyBorder="1" applyAlignment="1" applyProtection="1">
      <alignment horizontal="center" vertical="center"/>
    </xf>
    <xf numFmtId="38" fontId="18" fillId="0" borderId="51" xfId="35" applyFont="1" applyBorder="1" applyAlignment="1" applyProtection="1">
      <alignment vertical="center"/>
    </xf>
    <xf numFmtId="0" fontId="8" fillId="0" borderId="29" xfId="0" applyFont="1" applyBorder="1" applyAlignment="1" applyProtection="1">
      <alignment horizontal="center" vertical="center"/>
    </xf>
    <xf numFmtId="38" fontId="18" fillId="0" borderId="62" xfId="35" applyFont="1" applyBorder="1" applyAlignment="1" applyProtection="1">
      <alignment vertical="center"/>
    </xf>
    <xf numFmtId="0" fontId="17" fillId="0" borderId="35" xfId="0" applyFont="1" applyBorder="1" applyAlignment="1" applyProtection="1">
      <alignment vertical="center"/>
    </xf>
    <xf numFmtId="38" fontId="22" fillId="0" borderId="18" xfId="35" applyFont="1" applyBorder="1" applyAlignment="1" applyProtection="1">
      <alignment vertical="center"/>
    </xf>
    <xf numFmtId="38" fontId="6" fillId="0" borderId="18" xfId="35" applyFont="1" applyBorder="1" applyAlignment="1" applyProtection="1">
      <alignment horizontal="left" vertical="center"/>
    </xf>
    <xf numFmtId="38" fontId="8" fillId="0" borderId="45" xfId="0" applyNumberFormat="1" applyFont="1" applyBorder="1" applyAlignment="1" applyProtection="1">
      <alignment vertical="center"/>
    </xf>
    <xf numFmtId="38" fontId="6" fillId="0" borderId="28" xfId="35" applyFont="1" applyBorder="1" applyAlignment="1" applyProtection="1">
      <alignment horizontal="left" vertical="center"/>
    </xf>
    <xf numFmtId="38" fontId="6" fillId="0" borderId="28" xfId="35" applyFont="1" applyBorder="1" applyAlignment="1" applyProtection="1">
      <alignment horizontal="right" vertical="center"/>
    </xf>
    <xf numFmtId="38" fontId="20" fillId="0" borderId="0" xfId="35" applyFont="1" applyProtection="1"/>
    <xf numFmtId="38" fontId="19" fillId="0" borderId="0" xfId="0" applyNumberFormat="1" applyFont="1" applyAlignment="1" applyProtection="1">
      <alignment horizontal="right"/>
    </xf>
    <xf numFmtId="38" fontId="77" fillId="0" borderId="30" xfId="35" applyFont="1" applyBorder="1" applyAlignment="1" applyProtection="1">
      <alignment vertical="center"/>
      <protection locked="0"/>
    </xf>
    <xf numFmtId="38" fontId="83" fillId="0" borderId="90" xfId="35" applyFont="1" applyBorder="1" applyAlignment="1" applyProtection="1">
      <alignment vertical="center"/>
      <protection locked="0"/>
    </xf>
    <xf numFmtId="38" fontId="77" fillId="0" borderId="50" xfId="35" applyFont="1" applyBorder="1" applyAlignment="1" applyProtection="1">
      <alignment vertical="center"/>
      <protection locked="0"/>
    </xf>
    <xf numFmtId="38" fontId="77" fillId="0" borderId="18" xfId="35" applyFont="1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top"/>
    </xf>
    <xf numFmtId="0" fontId="33" fillId="0" borderId="11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/>
    </xf>
    <xf numFmtId="0" fontId="34" fillId="0" borderId="11" xfId="0" applyFont="1" applyBorder="1" applyAlignment="1" applyProtection="1">
      <alignment horizontal="center" vertical="center"/>
    </xf>
    <xf numFmtId="0" fontId="34" fillId="0" borderId="12" xfId="0" applyFont="1" applyBorder="1" applyAlignment="1" applyProtection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2" fillId="0" borderId="11" xfId="0" applyFont="1" applyBorder="1" applyAlignment="1" applyProtection="1">
      <alignment horizontal="center" vertical="center"/>
    </xf>
    <xf numFmtId="0" fontId="32" fillId="0" borderId="12" xfId="0" applyFont="1" applyBorder="1" applyAlignment="1" applyProtection="1">
      <alignment horizontal="center" vertical="center"/>
    </xf>
    <xf numFmtId="0" fontId="8" fillId="0" borderId="11" xfId="0" applyFont="1" applyBorder="1" applyProtection="1"/>
    <xf numFmtId="0" fontId="8" fillId="0" borderId="12" xfId="0" applyFont="1" applyBorder="1" applyProtection="1"/>
    <xf numFmtId="0" fontId="6" fillId="0" borderId="49" xfId="0" applyFont="1" applyBorder="1" applyAlignment="1" applyProtection="1">
      <alignment horizontal="left" vertical="center"/>
    </xf>
    <xf numFmtId="0" fontId="21" fillId="0" borderId="15" xfId="0" applyFont="1" applyBorder="1" applyAlignment="1" applyProtection="1">
      <alignment horizontal="center" vertical="center"/>
    </xf>
    <xf numFmtId="0" fontId="5" fillId="0" borderId="15" xfId="48" applyFont="1" applyBorder="1" applyAlignment="1" applyProtection="1">
      <alignment horizontal="left" vertical="center" shrinkToFit="1"/>
    </xf>
    <xf numFmtId="0" fontId="21" fillId="0" borderId="25" xfId="0" applyFont="1" applyBorder="1" applyAlignment="1" applyProtection="1">
      <alignment horizontal="center" vertical="center"/>
    </xf>
    <xf numFmtId="38" fontId="50" fillId="0" borderId="25" xfId="35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</xf>
    <xf numFmtId="0" fontId="5" fillId="0" borderId="53" xfId="48" applyFont="1" applyBorder="1" applyAlignment="1" applyProtection="1">
      <alignment horizontal="left" vertical="center" shrinkToFit="1"/>
    </xf>
    <xf numFmtId="38" fontId="50" fillId="0" borderId="15" xfId="35" applyFont="1" applyBorder="1" applyAlignment="1" applyProtection="1">
      <alignment horizontal="center" vertical="center"/>
    </xf>
    <xf numFmtId="0" fontId="21" fillId="0" borderId="44" xfId="0" applyFont="1" applyBorder="1" applyAlignment="1" applyProtection="1">
      <alignment horizontal="center" vertical="center"/>
    </xf>
    <xf numFmtId="38" fontId="18" fillId="0" borderId="44" xfId="35" applyFont="1" applyBorder="1" applyAlignment="1" applyProtection="1">
      <alignment vertical="center"/>
    </xf>
    <xf numFmtId="0" fontId="8" fillId="0" borderId="28" xfId="0" applyFont="1" applyBorder="1" applyAlignment="1" applyProtection="1">
      <alignment vertical="center"/>
    </xf>
    <xf numFmtId="0" fontId="8" fillId="0" borderId="25" xfId="0" applyFont="1" applyBorder="1" applyAlignment="1" applyProtection="1">
      <alignment vertical="center"/>
    </xf>
    <xf numFmtId="0" fontId="8" fillId="0" borderId="26" xfId="0" applyFont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</xf>
    <xf numFmtId="38" fontId="18" fillId="0" borderId="36" xfId="35" applyFont="1" applyBorder="1" applyAlignment="1" applyProtection="1">
      <alignment vertical="center"/>
    </xf>
    <xf numFmtId="0" fontId="5" fillId="0" borderId="108" xfId="48" applyFont="1" applyBorder="1" applyAlignment="1" applyProtection="1">
      <alignment horizontal="left" vertical="center" shrinkToFit="1"/>
    </xf>
    <xf numFmtId="0" fontId="50" fillId="0" borderId="114" xfId="0" applyFont="1" applyBorder="1" applyAlignment="1" applyProtection="1">
      <alignment horizontal="center" vertical="center"/>
    </xf>
    <xf numFmtId="38" fontId="8" fillId="0" borderId="115" xfId="35" applyFont="1" applyBorder="1" applyAlignment="1" applyProtection="1">
      <alignment vertical="center"/>
    </xf>
    <xf numFmtId="38" fontId="6" fillId="0" borderId="116" xfId="35" applyFont="1" applyBorder="1" applyAlignment="1" applyProtection="1">
      <alignment vertical="center" shrinkToFit="1"/>
    </xf>
    <xf numFmtId="38" fontId="6" fillId="0" borderId="114" xfId="35" applyFont="1" applyBorder="1" applyAlignment="1" applyProtection="1">
      <alignment vertical="center" shrinkToFit="1"/>
    </xf>
    <xf numFmtId="38" fontId="8" fillId="0" borderId="115" xfId="35" applyFont="1" applyBorder="1" applyAlignment="1" applyProtection="1">
      <alignment vertical="center" shrinkToFit="1"/>
    </xf>
    <xf numFmtId="38" fontId="6" fillId="0" borderId="52" xfId="35" applyFont="1" applyBorder="1" applyAlignment="1" applyProtection="1">
      <alignment horizontal="left" vertical="center"/>
    </xf>
    <xf numFmtId="38" fontId="50" fillId="0" borderId="44" xfId="35" applyFont="1" applyBorder="1" applyAlignment="1" applyProtection="1">
      <alignment horizontal="center" vertical="center"/>
    </xf>
    <xf numFmtId="38" fontId="8" fillId="0" borderId="45" xfId="35" applyFont="1" applyBorder="1" applyAlignment="1" applyProtection="1">
      <alignment vertical="center"/>
    </xf>
    <xf numFmtId="38" fontId="6" fillId="0" borderId="52" xfId="35" applyFont="1" applyBorder="1" applyAlignment="1" applyProtection="1">
      <alignment vertical="center"/>
    </xf>
    <xf numFmtId="0" fontId="50" fillId="0" borderId="44" xfId="0" applyFont="1" applyBorder="1" applyAlignment="1" applyProtection="1">
      <alignment vertical="center"/>
    </xf>
    <xf numFmtId="38" fontId="8" fillId="0" borderId="14" xfId="35" applyFont="1" applyBorder="1" applyAlignment="1" applyProtection="1">
      <alignment vertical="center" shrinkToFit="1"/>
    </xf>
    <xf numFmtId="38" fontId="18" fillId="0" borderId="35" xfId="35" applyFont="1" applyBorder="1" applyAlignment="1" applyProtection="1">
      <alignment vertical="center"/>
    </xf>
    <xf numFmtId="38" fontId="6" fillId="0" borderId="52" xfId="35" applyFont="1" applyBorder="1" applyAlignment="1" applyProtection="1">
      <alignment horizontal="left" vertical="center" shrinkToFit="1"/>
    </xf>
    <xf numFmtId="0" fontId="21" fillId="0" borderId="44" xfId="0" applyFont="1" applyBorder="1" applyAlignment="1" applyProtection="1">
      <alignment horizontal="center" vertical="center"/>
    </xf>
    <xf numFmtId="38" fontId="6" fillId="0" borderId="37" xfId="35" applyFont="1" applyBorder="1" applyAlignment="1" applyProtection="1">
      <alignment horizontal="left" vertical="center" shrinkToFit="1"/>
    </xf>
    <xf numFmtId="0" fontId="21" fillId="0" borderId="15" xfId="0" applyFont="1" applyBorder="1" applyAlignment="1" applyProtection="1">
      <alignment horizontal="center" vertical="center"/>
    </xf>
    <xf numFmtId="38" fontId="77" fillId="0" borderId="75" xfId="35" applyFont="1" applyBorder="1" applyAlignment="1" applyProtection="1">
      <alignment vertical="center"/>
    </xf>
    <xf numFmtId="38" fontId="6" fillId="0" borderId="28" xfId="35" applyFont="1" applyBorder="1" applyAlignment="1" applyProtection="1">
      <alignment horizontal="right" vertical="center" shrinkToFit="1"/>
    </xf>
    <xf numFmtId="38" fontId="6" fillId="0" borderId="31" xfId="35" applyFont="1" applyBorder="1" applyAlignment="1" applyProtection="1">
      <alignment horizontal="left" vertical="center"/>
    </xf>
    <xf numFmtId="0" fontId="21" fillId="0" borderId="32" xfId="0" applyFont="1" applyBorder="1" applyAlignment="1" applyProtection="1">
      <alignment horizontal="center" vertical="center"/>
    </xf>
    <xf numFmtId="0" fontId="8" fillId="0" borderId="70" xfId="0" applyFont="1" applyBorder="1" applyAlignment="1" applyProtection="1">
      <alignment vertical="center"/>
    </xf>
    <xf numFmtId="38" fontId="8" fillId="0" borderId="10" xfId="35" applyFont="1" applyBorder="1" applyAlignment="1" applyProtection="1">
      <alignment vertical="center"/>
    </xf>
    <xf numFmtId="38" fontId="8" fillId="0" borderId="19" xfId="35" applyFont="1" applyBorder="1" applyAlignment="1" applyProtection="1">
      <alignment horizontal="right" vertical="center"/>
    </xf>
    <xf numFmtId="38" fontId="6" fillId="0" borderId="47" xfId="35" applyFont="1" applyBorder="1" applyAlignment="1" applyProtection="1">
      <alignment horizontal="right" vertical="center"/>
    </xf>
    <xf numFmtId="0" fontId="50" fillId="0" borderId="63" xfId="0" applyFont="1" applyBorder="1" applyAlignment="1" applyProtection="1">
      <alignment horizontal="center" vertical="center"/>
    </xf>
    <xf numFmtId="38" fontId="8" fillId="0" borderId="63" xfId="35" applyFont="1" applyBorder="1" applyAlignment="1" applyProtection="1">
      <alignment vertical="center"/>
    </xf>
    <xf numFmtId="38" fontId="82" fillId="0" borderId="69" xfId="36" applyFont="1" applyBorder="1" applyAlignment="1" applyProtection="1">
      <alignment shrinkToFit="1"/>
    </xf>
    <xf numFmtId="0" fontId="21" fillId="0" borderId="12" xfId="0" applyFont="1" applyBorder="1" applyAlignment="1" applyProtection="1">
      <alignment horizontal="center" vertical="center"/>
    </xf>
    <xf numFmtId="0" fontId="21" fillId="0" borderId="63" xfId="0" applyFont="1" applyBorder="1" applyAlignment="1" applyProtection="1">
      <alignment horizontal="center" vertical="center"/>
    </xf>
    <xf numFmtId="38" fontId="82" fillId="0" borderId="76" xfId="36" applyFont="1" applyBorder="1" applyAlignment="1" applyProtection="1">
      <alignment shrinkToFit="1"/>
    </xf>
    <xf numFmtId="0" fontId="8" fillId="0" borderId="47" xfId="0" applyFont="1" applyBorder="1" applyAlignment="1" applyProtection="1">
      <alignment vertical="center"/>
    </xf>
    <xf numFmtId="0" fontId="8" fillId="0" borderId="63" xfId="0" applyFont="1" applyBorder="1" applyAlignment="1" applyProtection="1">
      <alignment vertical="center"/>
    </xf>
    <xf numFmtId="0" fontId="8" fillId="0" borderId="46" xfId="0" applyFont="1" applyBorder="1" applyAlignment="1" applyProtection="1">
      <alignment vertical="center"/>
    </xf>
    <xf numFmtId="38" fontId="6" fillId="0" borderId="47" xfId="35" applyFont="1" applyBorder="1" applyAlignment="1" applyProtection="1">
      <alignment horizontal="center"/>
    </xf>
    <xf numFmtId="38" fontId="6" fillId="0" borderId="46" xfId="35" applyFont="1" applyBorder="1" applyAlignment="1" applyProtection="1">
      <alignment horizontal="center"/>
    </xf>
    <xf numFmtId="0" fontId="34" fillId="0" borderId="12" xfId="0" applyFont="1" applyBorder="1" applyAlignment="1" applyProtection="1">
      <alignment horizontal="center" vertical="center"/>
    </xf>
    <xf numFmtId="0" fontId="32" fillId="0" borderId="101" xfId="0" applyFont="1" applyBorder="1" applyAlignment="1" applyProtection="1">
      <alignment horizontal="center" vertical="center"/>
    </xf>
    <xf numFmtId="0" fontId="32" fillId="0" borderId="77" xfId="0" applyFont="1" applyBorder="1" applyAlignment="1" applyProtection="1">
      <alignment horizontal="center" vertical="center"/>
    </xf>
    <xf numFmtId="0" fontId="6" fillId="0" borderId="77" xfId="0" applyFont="1" applyBorder="1" applyAlignment="1" applyProtection="1">
      <alignment horizontal="center"/>
    </xf>
    <xf numFmtId="0" fontId="5" fillId="0" borderId="78" xfId="0" applyFont="1" applyBorder="1" applyAlignment="1" applyProtection="1">
      <alignment horizontal="center"/>
    </xf>
    <xf numFmtId="0" fontId="32" fillId="0" borderId="111" xfId="0" applyFont="1" applyBorder="1" applyAlignment="1" applyProtection="1">
      <alignment horizontal="center" vertical="center"/>
    </xf>
    <xf numFmtId="0" fontId="5" fillId="0" borderId="95" xfId="0" applyFont="1" applyBorder="1" applyAlignment="1" applyProtection="1">
      <alignment horizontal="center"/>
    </xf>
    <xf numFmtId="38" fontId="8" fillId="0" borderId="10" xfId="35" applyFont="1" applyBorder="1" applyAlignment="1" applyProtection="1">
      <alignment horizontal="center" vertical="center"/>
    </xf>
    <xf numFmtId="38" fontId="6" fillId="0" borderId="14" xfId="36" applyFont="1" applyBorder="1" applyAlignment="1" applyProtection="1">
      <alignment vertical="center"/>
    </xf>
    <xf numFmtId="38" fontId="8" fillId="0" borderId="16" xfId="36" applyFont="1" applyBorder="1" applyAlignment="1" applyProtection="1">
      <alignment vertical="center"/>
    </xf>
    <xf numFmtId="38" fontId="35" fillId="0" borderId="112" xfId="35" applyFont="1" applyBorder="1" applyAlignment="1" applyProtection="1">
      <alignment vertical="center"/>
    </xf>
    <xf numFmtId="0" fontId="21" fillId="0" borderId="38" xfId="0" applyFont="1" applyBorder="1" applyAlignment="1" applyProtection="1">
      <alignment horizontal="center" vertical="center"/>
    </xf>
    <xf numFmtId="38" fontId="8" fillId="0" borderId="10" xfId="35" applyFont="1" applyBorder="1" applyAlignment="1" applyProtection="1">
      <alignment horizontal="center" vertical="center" textRotation="255"/>
    </xf>
    <xf numFmtId="38" fontId="6" fillId="0" borderId="28" xfId="36" applyFont="1" applyBorder="1" applyAlignment="1" applyProtection="1">
      <alignment vertical="center"/>
    </xf>
    <xf numFmtId="38" fontId="8" fillId="0" borderId="26" xfId="36" applyFont="1" applyBorder="1" applyAlignment="1" applyProtection="1">
      <alignment vertical="center"/>
    </xf>
    <xf numFmtId="38" fontId="6" fillId="0" borderId="112" xfId="35" applyFont="1" applyBorder="1" applyAlignment="1" applyProtection="1">
      <alignment vertical="center"/>
    </xf>
    <xf numFmtId="38" fontId="6" fillId="0" borderId="20" xfId="36" applyFont="1" applyBorder="1" applyAlignment="1" applyProtection="1">
      <alignment vertical="center"/>
    </xf>
    <xf numFmtId="38" fontId="8" fillId="0" borderId="22" xfId="36" applyFont="1" applyBorder="1" applyAlignment="1" applyProtection="1">
      <alignment vertical="center"/>
    </xf>
    <xf numFmtId="38" fontId="6" fillId="0" borderId="81" xfId="35" applyFont="1" applyBorder="1" applyAlignment="1" applyProtection="1">
      <alignment vertical="center"/>
    </xf>
    <xf numFmtId="38" fontId="18" fillId="0" borderId="36" xfId="36" applyFont="1" applyBorder="1" applyAlignment="1" applyProtection="1">
      <alignment vertical="center"/>
    </xf>
    <xf numFmtId="38" fontId="50" fillId="0" borderId="14" xfId="35" applyFont="1" applyBorder="1" applyAlignment="1" applyProtection="1">
      <alignment vertical="center"/>
    </xf>
    <xf numFmtId="38" fontId="18" fillId="0" borderId="75" xfId="36" applyFont="1" applyBorder="1" applyAlignment="1" applyProtection="1">
      <alignment vertical="center"/>
    </xf>
    <xf numFmtId="38" fontId="6" fillId="0" borderId="113" xfId="35" applyFont="1" applyBorder="1" applyAlignment="1" applyProtection="1">
      <alignment vertical="center"/>
    </xf>
    <xf numFmtId="38" fontId="8" fillId="0" borderId="10" xfId="35" applyFont="1" applyBorder="1" applyAlignment="1" applyProtection="1">
      <alignment horizontal="center" vertical="center"/>
    </xf>
    <xf numFmtId="38" fontId="8" fillId="0" borderId="19" xfId="35" applyFont="1" applyBorder="1" applyAlignment="1" applyProtection="1">
      <alignment horizontal="center" vertical="center"/>
    </xf>
    <xf numFmtId="38" fontId="6" fillId="0" borderId="81" xfId="35" applyFont="1" applyBorder="1" applyAlignment="1" applyProtection="1">
      <alignment horizontal="left" vertical="center"/>
    </xf>
    <xf numFmtId="38" fontId="31" fillId="0" borderId="10" xfId="35" applyFont="1" applyBorder="1" applyAlignment="1" applyProtection="1">
      <alignment horizontal="center" vertical="center"/>
    </xf>
    <xf numFmtId="38" fontId="31" fillId="0" borderId="19" xfId="35" applyFont="1" applyBorder="1" applyAlignment="1" applyProtection="1">
      <alignment horizontal="center" vertical="center"/>
    </xf>
    <xf numFmtId="38" fontId="6" fillId="0" borderId="53" xfId="36" applyFont="1" applyBorder="1" applyAlignment="1" applyProtection="1">
      <alignment vertical="center"/>
    </xf>
    <xf numFmtId="38" fontId="18" fillId="0" borderId="21" xfId="36" applyFont="1" applyBorder="1" applyAlignment="1" applyProtection="1">
      <alignment vertical="center"/>
    </xf>
    <xf numFmtId="38" fontId="6" fillId="0" borderId="112" xfId="35" applyFont="1" applyBorder="1" applyAlignment="1" applyProtection="1">
      <alignment horizontal="left" vertical="center" shrinkToFit="1"/>
    </xf>
    <xf numFmtId="38" fontId="6" fillId="0" borderId="19" xfId="35" applyFont="1" applyBorder="1" applyAlignment="1" applyProtection="1">
      <alignment horizontal="center" vertical="center"/>
    </xf>
    <xf numFmtId="38" fontId="82" fillId="0" borderId="42" xfId="36" applyFont="1" applyBorder="1" applyAlignment="1" applyProtection="1">
      <alignment shrinkToFit="1"/>
    </xf>
    <xf numFmtId="38" fontId="6" fillId="0" borderId="19" xfId="35" applyFont="1" applyBorder="1" applyAlignment="1" applyProtection="1">
      <alignment horizontal="left" vertical="center"/>
    </xf>
    <xf numFmtId="0" fontId="24" fillId="0" borderId="11" xfId="0" applyFont="1" applyBorder="1" applyAlignment="1" applyProtection="1">
      <alignment horizontal="center" vertical="center"/>
    </xf>
    <xf numFmtId="38" fontId="21" fillId="0" borderId="14" xfId="35" applyFont="1" applyBorder="1" applyAlignment="1" applyProtection="1">
      <alignment vertical="center"/>
    </xf>
    <xf numFmtId="38" fontId="31" fillId="0" borderId="81" xfId="35" applyFont="1" applyBorder="1" applyAlignment="1" applyProtection="1">
      <alignment horizontal="left" vertical="center" shrinkToFit="1"/>
    </xf>
    <xf numFmtId="38" fontId="6" fillId="0" borderId="97" xfId="35" applyFont="1" applyBorder="1" applyAlignment="1" applyProtection="1">
      <alignment horizontal="left" vertical="center"/>
    </xf>
    <xf numFmtId="0" fontId="21" fillId="0" borderId="98" xfId="0" applyFont="1" applyBorder="1" applyAlignment="1" applyProtection="1">
      <alignment horizontal="center" vertical="center"/>
    </xf>
    <xf numFmtId="38" fontId="8" fillId="0" borderId="82" xfId="35" applyFont="1" applyBorder="1" applyAlignment="1" applyProtection="1">
      <alignment vertical="center"/>
    </xf>
    <xf numFmtId="38" fontId="18" fillId="0" borderId="75" xfId="35" applyFont="1" applyBorder="1" applyAlignment="1" applyProtection="1">
      <alignment vertical="center"/>
    </xf>
    <xf numFmtId="38" fontId="6" fillId="0" borderId="45" xfId="35" applyFont="1" applyBorder="1" applyAlignment="1" applyProtection="1">
      <alignment horizontal="left" vertical="center"/>
    </xf>
    <xf numFmtId="38" fontId="6" fillId="0" borderId="113" xfId="35" applyFont="1" applyBorder="1" applyAlignment="1" applyProtection="1">
      <alignment horizontal="left" vertical="center"/>
    </xf>
    <xf numFmtId="38" fontId="6" fillId="0" borderId="22" xfId="35" applyFont="1" applyBorder="1" applyAlignment="1" applyProtection="1">
      <alignment horizontal="left" vertical="center"/>
    </xf>
    <xf numFmtId="38" fontId="8" fillId="0" borderId="14" xfId="35" applyFont="1" applyBorder="1" applyAlignment="1" applyProtection="1">
      <alignment horizontal="center" vertical="center"/>
    </xf>
    <xf numFmtId="38" fontId="6" fillId="0" borderId="17" xfId="35" applyFont="1" applyBorder="1" applyAlignment="1" applyProtection="1">
      <alignment horizontal="left" vertical="center"/>
    </xf>
    <xf numFmtId="38" fontId="50" fillId="0" borderId="20" xfId="35" applyFont="1" applyBorder="1" applyAlignment="1" applyProtection="1">
      <alignment vertical="center"/>
    </xf>
    <xf numFmtId="38" fontId="6" fillId="0" borderId="91" xfId="35" applyFont="1" applyBorder="1" applyAlignment="1" applyProtection="1">
      <alignment horizontal="left" vertical="center"/>
    </xf>
    <xf numFmtId="0" fontId="21" fillId="0" borderId="93" xfId="0" applyFont="1" applyBorder="1" applyAlignment="1" applyProtection="1">
      <alignment horizontal="center" vertical="center"/>
    </xf>
    <xf numFmtId="38" fontId="8" fillId="0" borderId="94" xfId="35" applyFont="1" applyBorder="1" applyAlignment="1" applyProtection="1">
      <alignment vertical="center"/>
    </xf>
    <xf numFmtId="38" fontId="6" fillId="0" borderId="33" xfId="35" applyFont="1" applyBorder="1" applyAlignment="1" applyProtection="1">
      <alignment horizontal="left" vertical="center"/>
    </xf>
    <xf numFmtId="0" fontId="50" fillId="0" borderId="12" xfId="0" applyFont="1" applyBorder="1" applyAlignment="1" applyProtection="1">
      <alignment vertical="center"/>
    </xf>
    <xf numFmtId="38" fontId="22" fillId="0" borderId="30" xfId="35" applyFont="1" applyBorder="1" applyAlignment="1" applyProtection="1">
      <alignment vertical="center"/>
    </xf>
    <xf numFmtId="38" fontId="77" fillId="0" borderId="75" xfId="35" applyFont="1" applyBorder="1" applyAlignment="1" applyProtection="1">
      <alignment vertical="center"/>
      <protection locked="0"/>
    </xf>
    <xf numFmtId="38" fontId="83" fillId="0" borderId="50" xfId="35" applyFont="1" applyBorder="1" applyAlignment="1" applyProtection="1">
      <alignment vertical="center"/>
      <protection locked="0"/>
    </xf>
    <xf numFmtId="38" fontId="83" fillId="0" borderId="51" xfId="35" applyFont="1" applyBorder="1" applyAlignment="1" applyProtection="1">
      <alignment vertical="center"/>
      <protection locked="0"/>
    </xf>
    <xf numFmtId="38" fontId="83" fillId="0" borderId="18" xfId="35" applyFont="1" applyBorder="1" applyAlignment="1" applyProtection="1">
      <alignment vertical="center"/>
      <protection locked="0"/>
    </xf>
    <xf numFmtId="38" fontId="77" fillId="0" borderId="44" xfId="35" applyFont="1" applyBorder="1" applyAlignment="1" applyProtection="1">
      <alignment vertical="center"/>
      <protection locked="0"/>
    </xf>
    <xf numFmtId="38" fontId="83" fillId="0" borderId="110" xfId="35" applyFont="1" applyBorder="1" applyAlignment="1" applyProtection="1">
      <alignment shrinkToFit="1"/>
      <protection locked="0"/>
    </xf>
    <xf numFmtId="38" fontId="6" fillId="0" borderId="52" xfId="35" applyFont="1" applyBorder="1" applyAlignment="1" applyProtection="1">
      <alignment horizontal="left" vertical="center"/>
    </xf>
    <xf numFmtId="38" fontId="8" fillId="0" borderId="45" xfId="35" applyFont="1" applyBorder="1" applyAlignment="1" applyProtection="1">
      <alignment horizontal="right" vertical="center"/>
    </xf>
    <xf numFmtId="38" fontId="21" fillId="0" borderId="14" xfId="35" applyFont="1" applyBorder="1" applyAlignment="1" applyProtection="1">
      <alignment vertical="center" shrinkToFit="1"/>
    </xf>
    <xf numFmtId="38" fontId="21" fillId="0" borderId="10" xfId="35" applyFont="1" applyBorder="1" applyAlignment="1" applyProtection="1">
      <alignment vertical="center" shrinkToFit="1"/>
    </xf>
    <xf numFmtId="0" fontId="5" fillId="0" borderId="21" xfId="48" applyFont="1" applyBorder="1" applyAlignment="1" applyProtection="1">
      <alignment horizontal="left" vertical="center" shrinkToFit="1"/>
    </xf>
    <xf numFmtId="38" fontId="6" fillId="0" borderId="14" xfId="35" applyFont="1" applyBorder="1" applyAlignment="1" applyProtection="1">
      <alignment horizontal="left" vertical="center" shrinkToFit="1"/>
    </xf>
    <xf numFmtId="38" fontId="22" fillId="0" borderId="24" xfId="35" applyFont="1" applyBorder="1" applyAlignment="1" applyProtection="1">
      <alignment vertical="center"/>
    </xf>
    <xf numFmtId="38" fontId="8" fillId="0" borderId="22" xfId="35" applyFont="1" applyBorder="1" applyAlignment="1" applyProtection="1">
      <alignment horizontal="right" vertical="center"/>
    </xf>
    <xf numFmtId="0" fontId="5" fillId="0" borderId="88" xfId="48" applyFont="1" applyBorder="1" applyAlignment="1" applyProtection="1">
      <alignment horizontal="left" vertical="center" shrinkToFit="1"/>
    </xf>
    <xf numFmtId="38" fontId="6" fillId="0" borderId="50" xfId="35" applyFont="1" applyBorder="1" applyAlignment="1" applyProtection="1">
      <alignment horizontal="left" vertical="center"/>
    </xf>
    <xf numFmtId="38" fontId="8" fillId="0" borderId="26" xfId="35" applyFont="1" applyBorder="1" applyAlignment="1" applyProtection="1">
      <alignment horizontal="right" vertical="center"/>
    </xf>
    <xf numFmtId="38" fontId="21" fillId="0" borderId="14" xfId="35" applyFont="1" applyBorder="1" applyAlignment="1" applyProtection="1">
      <alignment horizontal="left" vertical="center" shrinkToFit="1"/>
    </xf>
    <xf numFmtId="0" fontId="72" fillId="0" borderId="21" xfId="0" applyFont="1" applyBorder="1" applyAlignment="1" applyProtection="1">
      <alignment vertical="center"/>
    </xf>
    <xf numFmtId="38" fontId="73" fillId="0" borderId="22" xfId="35" applyFont="1" applyBorder="1" applyAlignment="1" applyProtection="1">
      <alignment vertical="center"/>
    </xf>
    <xf numFmtId="38" fontId="6" fillId="0" borderId="18" xfId="35" applyFont="1" applyBorder="1" applyAlignment="1" applyProtection="1">
      <alignment horizontal="left" vertical="center"/>
    </xf>
    <xf numFmtId="38" fontId="8" fillId="0" borderId="16" xfId="35" applyFont="1" applyBorder="1" applyAlignment="1" applyProtection="1">
      <alignment horizontal="right" vertical="center"/>
    </xf>
    <xf numFmtId="0" fontId="72" fillId="0" borderId="15" xfId="0" applyFont="1" applyBorder="1" applyAlignment="1" applyProtection="1">
      <alignment vertical="center"/>
    </xf>
    <xf numFmtId="38" fontId="73" fillId="0" borderId="16" xfId="35" applyFont="1" applyBorder="1" applyAlignment="1" applyProtection="1">
      <alignment vertical="center"/>
    </xf>
    <xf numFmtId="38" fontId="6" fillId="0" borderId="31" xfId="35" applyFont="1" applyBorder="1" applyAlignment="1" applyProtection="1">
      <alignment vertical="center"/>
    </xf>
    <xf numFmtId="38" fontId="18" fillId="0" borderId="34" xfId="35" applyFont="1" applyBorder="1" applyAlignment="1" applyProtection="1">
      <alignment vertical="center"/>
    </xf>
    <xf numFmtId="38" fontId="6" fillId="0" borderId="31" xfId="35" applyFont="1" applyBorder="1" applyAlignment="1" applyProtection="1">
      <alignment vertical="center" shrinkToFit="1"/>
    </xf>
    <xf numFmtId="38" fontId="8" fillId="0" borderId="11" xfId="35" applyFont="1" applyBorder="1" applyAlignment="1" applyProtection="1">
      <alignment horizontal="right" vertical="center"/>
    </xf>
    <xf numFmtId="0" fontId="6" fillId="0" borderId="68" xfId="0" applyFont="1" applyBorder="1" applyAlignment="1" applyProtection="1">
      <alignment vertical="center" shrinkToFit="1"/>
    </xf>
    <xf numFmtId="0" fontId="50" fillId="0" borderId="21" xfId="0" applyFont="1" applyBorder="1" applyAlignment="1" applyProtection="1">
      <alignment vertical="center" shrinkToFit="1"/>
    </xf>
    <xf numFmtId="38" fontId="21" fillId="0" borderId="68" xfId="35" applyFont="1" applyBorder="1" applyAlignment="1" applyProtection="1">
      <alignment vertical="center"/>
    </xf>
    <xf numFmtId="0" fontId="6" fillId="0" borderId="53" xfId="0" applyFont="1" applyBorder="1" applyAlignment="1" applyProtection="1">
      <alignment vertical="center" shrinkToFit="1"/>
    </xf>
    <xf numFmtId="0" fontId="50" fillId="0" borderId="44" xfId="0" applyFont="1" applyBorder="1" applyAlignment="1" applyProtection="1">
      <alignment vertical="center" shrinkToFit="1"/>
    </xf>
    <xf numFmtId="38" fontId="8" fillId="0" borderId="52" xfId="35" applyFont="1" applyBorder="1" applyAlignment="1" applyProtection="1">
      <alignment vertical="center"/>
    </xf>
    <xf numFmtId="38" fontId="35" fillId="0" borderId="20" xfId="35" applyFont="1" applyBorder="1" applyAlignment="1" applyProtection="1">
      <alignment vertical="center"/>
    </xf>
    <xf numFmtId="38" fontId="6" fillId="0" borderId="53" xfId="35" applyFont="1" applyBorder="1" applyAlignment="1" applyProtection="1">
      <alignment horizontal="right" vertical="center"/>
    </xf>
    <xf numFmtId="0" fontId="6" fillId="0" borderId="70" xfId="0" applyFont="1" applyBorder="1" applyAlignment="1" applyProtection="1">
      <alignment vertical="center" shrinkToFit="1"/>
    </xf>
    <xf numFmtId="38" fontId="6" fillId="0" borderId="14" xfId="35" applyFont="1" applyBorder="1" applyAlignment="1" applyProtection="1">
      <alignment horizontal="center" vertical="center" shrinkToFit="1"/>
    </xf>
    <xf numFmtId="0" fontId="50" fillId="0" borderId="15" xfId="0" applyFont="1" applyBorder="1" applyAlignment="1" applyProtection="1">
      <alignment vertical="center" shrinkToFit="1"/>
    </xf>
    <xf numFmtId="38" fontId="6" fillId="0" borderId="72" xfId="35" applyFont="1" applyBorder="1" applyAlignment="1" applyProtection="1">
      <alignment vertical="center" shrinkToFit="1"/>
    </xf>
    <xf numFmtId="0" fontId="21" fillId="0" borderId="73" xfId="0" applyFont="1" applyBorder="1" applyAlignment="1" applyProtection="1">
      <alignment horizontal="center" vertical="center"/>
    </xf>
    <xf numFmtId="38" fontId="74" fillId="0" borderId="20" xfId="35" applyFont="1" applyBorder="1" applyAlignment="1" applyProtection="1">
      <alignment vertical="center" shrinkToFit="1"/>
    </xf>
    <xf numFmtId="38" fontId="8" fillId="0" borderId="34" xfId="35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  <xf numFmtId="0" fontId="8" fillId="0" borderId="43" xfId="0" applyFont="1" applyBorder="1" applyAlignment="1" applyProtection="1">
      <alignment vertical="center"/>
    </xf>
    <xf numFmtId="0" fontId="82" fillId="0" borderId="13" xfId="0" applyFont="1" applyBorder="1" applyAlignment="1" applyProtection="1">
      <alignment vertical="center"/>
    </xf>
    <xf numFmtId="38" fontId="8" fillId="0" borderId="47" xfId="35" applyFont="1" applyBorder="1" applyAlignment="1" applyProtection="1">
      <alignment horizontal="center" vertical="center"/>
    </xf>
    <xf numFmtId="38" fontId="8" fillId="0" borderId="46" xfId="35" applyFont="1" applyBorder="1" applyAlignment="1" applyProtection="1">
      <alignment horizontal="center" vertical="center"/>
    </xf>
    <xf numFmtId="38" fontId="6" fillId="0" borderId="37" xfId="35" applyFont="1" applyBorder="1" applyAlignment="1" applyProtection="1">
      <alignment vertical="center"/>
    </xf>
    <xf numFmtId="38" fontId="6" fillId="0" borderId="67" xfId="35" applyFont="1" applyBorder="1" applyAlignment="1" applyProtection="1">
      <alignment vertical="center"/>
    </xf>
    <xf numFmtId="0" fontId="50" fillId="0" borderId="69" xfId="0" applyFont="1" applyBorder="1" applyAlignment="1" applyProtection="1">
      <alignment horizontal="center" vertical="center"/>
    </xf>
    <xf numFmtId="38" fontId="6" fillId="0" borderId="17" xfId="35" applyFont="1" applyBorder="1" applyAlignment="1" applyProtection="1">
      <alignment vertical="center"/>
    </xf>
    <xf numFmtId="38" fontId="77" fillId="0" borderId="34" xfId="35" applyFont="1" applyBorder="1" applyAlignment="1" applyProtection="1">
      <alignment vertical="center"/>
      <protection locked="0"/>
    </xf>
    <xf numFmtId="0" fontId="83" fillId="0" borderId="49" xfId="0" applyFont="1" applyBorder="1" applyAlignment="1" applyProtection="1">
      <alignment vertical="center"/>
      <protection locked="0"/>
    </xf>
    <xf numFmtId="0" fontId="83" fillId="0" borderId="24" xfId="0" applyFont="1" applyBorder="1" applyAlignment="1" applyProtection="1">
      <alignment vertical="center"/>
      <protection locked="0"/>
    </xf>
    <xf numFmtId="0" fontId="83" fillId="0" borderId="50" xfId="0" applyFont="1" applyBorder="1" applyAlignment="1" applyProtection="1">
      <alignment vertical="center"/>
      <protection locked="0"/>
    </xf>
    <xf numFmtId="38" fontId="83" fillId="0" borderId="18" xfId="35" applyFont="1" applyBorder="1" applyAlignment="1" applyProtection="1">
      <alignment vertical="center"/>
      <protection locked="0"/>
    </xf>
    <xf numFmtId="38" fontId="83" fillId="0" borderId="17" xfId="35" applyFont="1" applyBorder="1" applyAlignment="1" applyProtection="1">
      <alignment vertical="center"/>
      <protection locked="0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86E9723C-9AD7-499B-BA67-57F23D5CB24D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601D41E8-FDFA-4FFA-9055-C0C33B755BD5}"/>
    <cellStyle name="桁区切り 3" xfId="37" xr:uid="{1438B3E0-4CCC-4C21-9213-F4AC9BCF9A08}"/>
    <cellStyle name="桁区切り 4" xfId="51" xr:uid="{41D2EEB3-9C5D-4F75-BF86-586635FCA491}"/>
    <cellStyle name="桁区切り 5" xfId="53" xr:uid="{A0AB5DE1-FD5F-4B78-971C-340F34A8AC57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4FF6DD08-9928-49F2-884A-17CD3FAD8F58}"/>
    <cellStyle name="標準 3" xfId="47" xr:uid="{87959E13-38AE-46AA-A3FE-97F2B04FC352}"/>
    <cellStyle name="標準 4" xfId="50" xr:uid="{13563FD4-B7F2-441F-B9A9-92E4A294999B}"/>
    <cellStyle name="標準 5" xfId="52" xr:uid="{8247308E-22AE-4A53-A745-CFEDF0D8E186}"/>
    <cellStyle name="標準_コピー2012.7.青森県部数表" xfId="48" xr:uid="{1475BD43-EBD6-4F34-B432-86C2A4EF8CEE}"/>
    <cellStyle name="良い" xfId="49" builtinId="26" customBuiltin="1"/>
  </cellStyles>
  <dxfs count="36"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fgColor theme="1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fgColor theme="1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>
          <bgColor indexed="65"/>
        </patternFill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</dxfs>
  <tableStyles count="0" defaultTableStyle="TableStyleMedium2" defaultPivotStyle="PivotStyleLight16"/>
  <colors>
    <mruColors>
      <color rgb="FFFF99CC"/>
      <color rgb="FF0066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9</xdr:row>
      <xdr:rowOff>104775</xdr:rowOff>
    </xdr:from>
    <xdr:to>
      <xdr:col>10</xdr:col>
      <xdr:colOff>819150</xdr:colOff>
      <xdr:row>15</xdr:row>
      <xdr:rowOff>38100</xdr:rowOff>
    </xdr:to>
    <xdr:sp macro="" textlink="">
      <xdr:nvSpPr>
        <xdr:cNvPr id="14338" name="WordArt 12">
          <a:extLst>
            <a:ext uri="{FF2B5EF4-FFF2-40B4-BE49-F238E27FC236}">
              <a16:creationId xmlns:a16="http://schemas.microsoft.com/office/drawing/2014/main" id="{35CCB183-5DFB-7A5C-F96A-41FBE129E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3900" y="1943100"/>
          <a:ext cx="8382000" cy="9715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6600" i="1" u="sng" strike="noStrike" kern="10" cap="small" spc="0" baseline="0">
              <a:ln w="12700" cap="rnd">
                <a:solidFill>
                  <a:srgbClr val="FFFFFF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182F76"/>
                  </a:gs>
                  <a:gs pos="50000">
                    <a:srgbClr val="3366FF"/>
                  </a:gs>
                  <a:gs pos="100000">
                    <a:srgbClr val="182F76"/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808080"/>
                </a:outerShdw>
              </a:effectLst>
              <a:latin typeface="HG創英角ﾎﾟｯﾌﾟ体"/>
              <a:ea typeface="HG創英角ﾎﾟｯﾌﾟ体"/>
            </a:rPr>
            <a:t>青森県新聞折込部数表</a:t>
          </a:r>
        </a:p>
      </xdr:txBody>
    </xdr:sp>
    <xdr:clientData/>
  </xdr:twoCellAnchor>
  <xdr:twoCellAnchor>
    <xdr:from>
      <xdr:col>8</xdr:col>
      <xdr:colOff>190500</xdr:colOff>
      <xdr:row>29</xdr:row>
      <xdr:rowOff>19050</xdr:rowOff>
    </xdr:from>
    <xdr:to>
      <xdr:col>11</xdr:col>
      <xdr:colOff>219075</xdr:colOff>
      <xdr:row>30</xdr:row>
      <xdr:rowOff>152400</xdr:rowOff>
    </xdr:to>
    <xdr:pic>
      <xdr:nvPicPr>
        <xdr:cNvPr id="59804" name="Picture 19">
          <a:extLst>
            <a:ext uri="{FF2B5EF4-FFF2-40B4-BE49-F238E27FC236}">
              <a16:creationId xmlns:a16="http://schemas.microsoft.com/office/drawing/2014/main" id="{14994630-6D32-EAF4-655D-FA3A023C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5343525"/>
          <a:ext cx="2514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523875</xdr:colOff>
      <xdr:row>19</xdr:row>
      <xdr:rowOff>9525</xdr:rowOff>
    </xdr:from>
    <xdr:to>
      <xdr:col>7</xdr:col>
      <xdr:colOff>790575</xdr:colOff>
      <xdr:row>25</xdr:row>
      <xdr:rowOff>28575</xdr:rowOff>
    </xdr:to>
    <xdr:sp macro="" textlink="">
      <xdr:nvSpPr>
        <xdr:cNvPr id="59805" name="AutoShape 5">
          <a:extLst>
            <a:ext uri="{FF2B5EF4-FFF2-40B4-BE49-F238E27FC236}">
              <a16:creationId xmlns:a16="http://schemas.microsoft.com/office/drawing/2014/main" id="{FC4EE6AF-8FB9-172B-9D17-0D33C121058E}"/>
            </a:ext>
          </a:extLst>
        </xdr:cNvPr>
        <xdr:cNvSpPr>
          <a:spLocks/>
        </xdr:cNvSpPr>
      </xdr:nvSpPr>
      <xdr:spPr bwMode="auto">
        <a:xfrm>
          <a:off x="6324600" y="3571875"/>
          <a:ext cx="266700" cy="1095375"/>
        </a:xfrm>
        <a:prstGeom prst="rightBracket">
          <a:avLst>
            <a:gd name="adj" fmla="val 3361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609600</xdr:colOff>
      <xdr:row>18</xdr:row>
      <xdr:rowOff>161925</xdr:rowOff>
    </xdr:from>
    <xdr:to>
      <xdr:col>4</xdr:col>
      <xdr:colOff>142875</xdr:colOff>
      <xdr:row>25</xdr:row>
      <xdr:rowOff>47625</xdr:rowOff>
    </xdr:to>
    <xdr:sp macro="" textlink="">
      <xdr:nvSpPr>
        <xdr:cNvPr id="59806" name="AutoShape 6">
          <a:extLst>
            <a:ext uri="{FF2B5EF4-FFF2-40B4-BE49-F238E27FC236}">
              <a16:creationId xmlns:a16="http://schemas.microsoft.com/office/drawing/2014/main" id="{0D44F837-A442-FF92-3A93-244786F0B628}"/>
            </a:ext>
          </a:extLst>
        </xdr:cNvPr>
        <xdr:cNvSpPr>
          <a:spLocks/>
        </xdr:cNvSpPr>
      </xdr:nvSpPr>
      <xdr:spPr bwMode="auto">
        <a:xfrm>
          <a:off x="3095625" y="3552825"/>
          <a:ext cx="361950" cy="1133475"/>
        </a:xfrm>
        <a:prstGeom prst="leftBracket">
          <a:avLst>
            <a:gd name="adj" fmla="val 2565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4B65-4DB8-4282-A0E6-558BEA2A41BB}">
  <sheetPr>
    <pageSetUpPr fitToPage="1"/>
  </sheetPr>
  <dimension ref="A1:N37"/>
  <sheetViews>
    <sheetView showGridLines="0" showZeros="0" tabSelected="1" zoomScaleNormal="100" workbookViewId="0"/>
  </sheetViews>
  <sheetFormatPr defaultRowHeight="13.5"/>
  <cols>
    <col min="1" max="14" width="10.875" customWidth="1"/>
  </cols>
  <sheetData>
    <row r="1" spans="1:14" ht="14.25" thickTop="1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</row>
    <row r="2" spans="1:14">
      <c r="A2" s="89"/>
      <c r="L2" s="90"/>
    </row>
    <row r="3" spans="1:14">
      <c r="A3" s="89"/>
      <c r="L3" s="90"/>
    </row>
    <row r="4" spans="1:14">
      <c r="A4" s="89"/>
      <c r="L4" s="90"/>
    </row>
    <row r="5" spans="1:14">
      <c r="A5" s="89"/>
      <c r="L5" s="90"/>
    </row>
    <row r="6" spans="1:14">
      <c r="A6" s="89"/>
      <c r="L6" s="90"/>
    </row>
    <row r="7" spans="1:14">
      <c r="A7" s="89"/>
      <c r="L7" s="90"/>
    </row>
    <row r="8" spans="1:14">
      <c r="A8" s="89"/>
      <c r="L8" s="90"/>
    </row>
    <row r="9" spans="1:14" ht="36" customHeight="1">
      <c r="A9" s="76"/>
      <c r="B9" s="75"/>
      <c r="C9" s="75"/>
      <c r="D9" s="75"/>
      <c r="E9" s="75"/>
      <c r="F9" s="75"/>
      <c r="G9" s="75"/>
      <c r="H9" s="75"/>
      <c r="I9" s="75"/>
      <c r="J9" s="75"/>
      <c r="K9" s="75"/>
      <c r="L9" s="77"/>
      <c r="M9" s="70"/>
      <c r="N9" s="70"/>
    </row>
    <row r="10" spans="1:14">
      <c r="A10" s="89"/>
      <c r="L10" s="90"/>
    </row>
    <row r="11" spans="1:14">
      <c r="A11" s="89"/>
      <c r="L11" s="90"/>
    </row>
    <row r="12" spans="1:14" ht="14.25">
      <c r="A12" s="91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3"/>
      <c r="M12" s="5"/>
      <c r="N12" s="5"/>
    </row>
    <row r="13" spans="1:14">
      <c r="A13" s="89"/>
      <c r="L13" s="90"/>
    </row>
    <row r="14" spans="1:14">
      <c r="A14" s="89"/>
      <c r="L14" s="90"/>
    </row>
    <row r="15" spans="1:14">
      <c r="A15" s="89"/>
      <c r="L15" s="90"/>
    </row>
    <row r="16" spans="1:14">
      <c r="A16" s="89"/>
      <c r="L16" s="90"/>
    </row>
    <row r="17" spans="1:12">
      <c r="A17" s="89"/>
      <c r="K17" s="220"/>
      <c r="L17" s="90"/>
    </row>
    <row r="18" spans="1:12">
      <c r="A18" s="89"/>
      <c r="L18" s="90"/>
    </row>
    <row r="19" spans="1:12">
      <c r="A19" s="89"/>
      <c r="L19" s="90"/>
    </row>
    <row r="20" spans="1:12">
      <c r="A20" s="89"/>
      <c r="L20" s="90"/>
    </row>
    <row r="21" spans="1:12" ht="14.25">
      <c r="A21" s="89"/>
      <c r="E21" s="210" t="s">
        <v>7</v>
      </c>
      <c r="F21" s="210"/>
      <c r="G21" s="210" t="s">
        <v>467</v>
      </c>
      <c r="H21" s="211"/>
      <c r="L21" s="90"/>
    </row>
    <row r="22" spans="1:12" ht="14.25">
      <c r="A22" s="89"/>
      <c r="E22" s="210" t="s">
        <v>8</v>
      </c>
      <c r="F22" s="210"/>
      <c r="G22" s="210" t="s">
        <v>467</v>
      </c>
      <c r="H22" s="211"/>
      <c r="K22" s="94"/>
      <c r="L22" s="90"/>
    </row>
    <row r="23" spans="1:12" ht="14.25">
      <c r="A23" s="89"/>
      <c r="E23" s="210" t="s">
        <v>9</v>
      </c>
      <c r="F23" s="217"/>
      <c r="G23" s="210" t="s">
        <v>467</v>
      </c>
      <c r="H23" s="211"/>
      <c r="L23" s="90"/>
    </row>
    <row r="24" spans="1:12" ht="14.25">
      <c r="A24" s="89"/>
      <c r="E24" s="210" t="s">
        <v>6</v>
      </c>
      <c r="F24" s="210"/>
      <c r="G24" s="210" t="s">
        <v>465</v>
      </c>
      <c r="H24" s="211"/>
      <c r="J24" s="277"/>
      <c r="K24" s="277"/>
      <c r="L24" s="90"/>
    </row>
    <row r="25" spans="1:12" ht="14.25">
      <c r="A25" s="89"/>
      <c r="E25" s="210"/>
      <c r="G25" s="210"/>
      <c r="J25" s="277"/>
      <c r="K25" s="277"/>
      <c r="L25" s="90"/>
    </row>
    <row r="26" spans="1:12">
      <c r="A26" s="89"/>
      <c r="L26" s="90"/>
    </row>
    <row r="27" spans="1:12">
      <c r="A27" s="89"/>
      <c r="L27" s="90"/>
    </row>
    <row r="28" spans="1:12">
      <c r="A28" s="89"/>
      <c r="L28" s="90"/>
    </row>
    <row r="29" spans="1:12">
      <c r="A29" s="89"/>
      <c r="L29" s="90"/>
    </row>
    <row r="30" spans="1:12" ht="18.75">
      <c r="A30" s="89"/>
      <c r="F30" s="95"/>
      <c r="L30" s="90"/>
    </row>
    <row r="31" spans="1:12">
      <c r="A31" s="89"/>
      <c r="F31" s="96"/>
      <c r="L31" s="97"/>
    </row>
    <row r="32" spans="1:12">
      <c r="A32" s="89"/>
      <c r="E32" s="98"/>
      <c r="H32" s="96"/>
      <c r="I32" s="99" t="s">
        <v>21</v>
      </c>
      <c r="L32" s="90"/>
    </row>
    <row r="33" spans="1:12">
      <c r="A33" s="89" t="s">
        <v>22</v>
      </c>
      <c r="F33" s="100"/>
      <c r="J33" t="s">
        <v>23</v>
      </c>
      <c r="L33" s="90"/>
    </row>
    <row r="34" spans="1:12">
      <c r="A34" s="89"/>
      <c r="F34" s="100"/>
      <c r="J34" t="s">
        <v>24</v>
      </c>
      <c r="L34" s="90"/>
    </row>
    <row r="35" spans="1:12">
      <c r="A35" s="89"/>
      <c r="J35" t="s">
        <v>25</v>
      </c>
      <c r="L35" s="90"/>
    </row>
    <row r="36" spans="1:12" ht="14.25" thickBot="1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80"/>
    </row>
    <row r="37" spans="1:12" ht="14.25" thickTop="1"/>
  </sheetData>
  <sheetProtection algorithmName="SHA-512" hashValue="UCoAD2GsheCrkObWnZCtUt4AUc+ioNVrSJPpLKjIzXUlQcP+DglkRSRgMQt1ROj2lh+myTMt0/c4nhgtC/sAJw==" saltValue="heKmhZ97ZVmqBuxgg0rPnw==" spinCount="100000" sheet="1" objects="1" scenarios="1" selectLockedCells="1"/>
  <mergeCells count="1">
    <mergeCell ref="J24:K25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2909-341C-4894-9548-8B0477F4D160}">
  <sheetPr codeName="Sheet2">
    <pageSetUpPr fitToPage="1"/>
  </sheetPr>
  <dimension ref="A1:CI62"/>
  <sheetViews>
    <sheetView showGridLines="0" showZeros="0" zoomScaleNormal="100" workbookViewId="0"/>
  </sheetViews>
  <sheetFormatPr defaultRowHeight="18" customHeight="1"/>
  <cols>
    <col min="1" max="1" width="13.375" style="52" customWidth="1"/>
    <col min="2" max="2" width="7.625" style="52" customWidth="1"/>
    <col min="3" max="3" width="8.25" style="52" customWidth="1"/>
    <col min="4" max="4" width="7.625" style="52" customWidth="1"/>
    <col min="5" max="5" width="8.375" style="52" customWidth="1"/>
    <col min="6" max="6" width="7.625" style="52" customWidth="1"/>
    <col min="7" max="7" width="8.125" style="52" customWidth="1"/>
    <col min="8" max="9" width="7.625" style="52" customWidth="1"/>
    <col min="10" max="10" width="7.25" style="52" customWidth="1"/>
    <col min="11" max="11" width="7.875" style="52" customWidth="1"/>
    <col min="12" max="12" width="7.625" style="52" customWidth="1"/>
    <col min="13" max="13" width="7.75" style="52" customWidth="1"/>
    <col min="14" max="14" width="7.625" style="52" customWidth="1"/>
    <col min="15" max="15" width="7.375" style="52" customWidth="1"/>
    <col min="16" max="16" width="6.875" style="52" customWidth="1"/>
    <col min="17" max="17" width="6.5" style="52" customWidth="1"/>
    <col min="18" max="18" width="7.875" customWidth="1"/>
    <col min="65" max="16384" width="9" style="52"/>
  </cols>
  <sheetData>
    <row r="1" spans="1:87" ht="18" customHeight="1">
      <c r="A1" s="159">
        <f>青森市!A1</f>
        <v>46113</v>
      </c>
      <c r="B1" s="71" t="s">
        <v>43</v>
      </c>
      <c r="C1" s="310">
        <f>青森市!D1</f>
        <v>0</v>
      </c>
      <c r="D1" s="310"/>
      <c r="E1" s="310"/>
      <c r="F1" s="336" t="s">
        <v>34</v>
      </c>
      <c r="G1" s="337"/>
      <c r="H1" s="338"/>
      <c r="I1" s="209" t="s">
        <v>35</v>
      </c>
      <c r="J1" s="311">
        <f>青森市!N1</f>
        <v>0</v>
      </c>
      <c r="K1" s="312"/>
      <c r="L1" s="160" t="s">
        <v>36</v>
      </c>
      <c r="M1" s="336" t="s">
        <v>103</v>
      </c>
      <c r="N1" s="337"/>
      <c r="O1" s="338"/>
      <c r="P1" s="323" t="s">
        <v>42</v>
      </c>
      <c r="Q1" s="324"/>
      <c r="R1" s="325"/>
    </row>
    <row r="2" spans="1:87" s="53" customFormat="1" ht="18" customHeight="1">
      <c r="A2" s="88" t="s">
        <v>31</v>
      </c>
      <c r="B2" s="306">
        <f>青森市!C2</f>
        <v>0</v>
      </c>
      <c r="C2" s="307"/>
      <c r="D2" s="307"/>
      <c r="E2" s="307"/>
      <c r="F2" s="339">
        <f>青森市!I2</f>
        <v>0</v>
      </c>
      <c r="G2" s="340"/>
      <c r="H2" s="341"/>
      <c r="I2" s="339">
        <f>青森市!M2</f>
        <v>0</v>
      </c>
      <c r="J2" s="340"/>
      <c r="K2" s="341"/>
      <c r="L2" s="331">
        <f>青森市!P2</f>
        <v>0</v>
      </c>
      <c r="M2" s="333">
        <f>C32</f>
        <v>0</v>
      </c>
      <c r="N2" s="307"/>
      <c r="O2" s="334"/>
      <c r="P2" s="327">
        <f>青森市!V2</f>
        <v>0</v>
      </c>
      <c r="Q2" s="327"/>
      <c r="R2" s="328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</row>
    <row r="3" spans="1:87" s="53" customFormat="1" ht="18" customHeight="1">
      <c r="A3" s="81" t="s">
        <v>32</v>
      </c>
      <c r="B3" s="308"/>
      <c r="C3" s="309"/>
      <c r="D3" s="309"/>
      <c r="E3" s="309"/>
      <c r="F3" s="342"/>
      <c r="G3" s="343"/>
      <c r="H3" s="344"/>
      <c r="I3" s="342"/>
      <c r="J3" s="343"/>
      <c r="K3" s="344"/>
      <c r="L3" s="332"/>
      <c r="M3" s="308"/>
      <c r="N3" s="309"/>
      <c r="O3" s="335"/>
      <c r="P3" s="329"/>
      <c r="Q3" s="329"/>
      <c r="R3" s="330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</row>
    <row r="4" spans="1:87" s="53" customFormat="1" ht="20.100000000000001" customHeight="1">
      <c r="A4" s="161" t="s">
        <v>38</v>
      </c>
      <c r="B4" s="313" t="s">
        <v>104</v>
      </c>
      <c r="C4" s="314"/>
      <c r="D4" s="322" t="s">
        <v>94</v>
      </c>
      <c r="E4" s="314"/>
      <c r="F4" s="316" t="s">
        <v>109</v>
      </c>
      <c r="G4" s="316"/>
      <c r="H4" s="315" t="s">
        <v>105</v>
      </c>
      <c r="I4" s="326"/>
      <c r="J4" s="315" t="s">
        <v>106</v>
      </c>
      <c r="K4" s="316"/>
      <c r="L4" s="313" t="s">
        <v>118</v>
      </c>
      <c r="M4" s="326"/>
      <c r="N4" s="322" t="s">
        <v>119</v>
      </c>
      <c r="O4" s="322"/>
      <c r="P4" s="315" t="s">
        <v>107</v>
      </c>
      <c r="Q4" s="316"/>
      <c r="R4" s="326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</row>
    <row r="5" spans="1:87" s="53" customFormat="1" ht="12" customHeight="1">
      <c r="A5" s="317" t="s">
        <v>5</v>
      </c>
      <c r="B5" s="294">
        <f>D5+F5+H5+J5+L5+N5+Q5+Q6+Q7</f>
        <v>81800</v>
      </c>
      <c r="C5" s="300">
        <f>SUM(E5,G5,I5,K5,M5,O5,R5:R7)</f>
        <v>0</v>
      </c>
      <c r="D5" s="294">
        <f>青森市!I27</f>
        <v>66170</v>
      </c>
      <c r="E5" s="300">
        <f>青森市!J27</f>
        <v>0</v>
      </c>
      <c r="F5" s="319">
        <f>青森市!M21</f>
        <v>4590</v>
      </c>
      <c r="G5" s="300">
        <f>青森市!N21</f>
        <v>0</v>
      </c>
      <c r="H5" s="294">
        <f>青森市!Q21</f>
        <v>1200</v>
      </c>
      <c r="I5" s="300">
        <f>青森市!R21</f>
        <v>0</v>
      </c>
      <c r="J5" s="294">
        <f>青森市!M27</f>
        <v>4700</v>
      </c>
      <c r="K5" s="300">
        <f>青森市!N27</f>
        <v>0</v>
      </c>
      <c r="L5" s="294">
        <f>青森市!Q27</f>
        <v>540</v>
      </c>
      <c r="M5" s="300">
        <f>青森市!R27</f>
        <v>0</v>
      </c>
      <c r="N5" s="294">
        <f>青森市!Y27</f>
        <v>1270</v>
      </c>
      <c r="O5" s="296">
        <f>青森市!Z27</f>
        <v>0</v>
      </c>
      <c r="P5" s="162" t="s">
        <v>325</v>
      </c>
      <c r="Q5" s="163">
        <f>青森市!Y21</f>
        <v>750</v>
      </c>
      <c r="R5" s="164">
        <f>青森市!Z21</f>
        <v>0</v>
      </c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</row>
    <row r="6" spans="1:87" s="53" customFormat="1" ht="12" customHeight="1">
      <c r="A6" s="318"/>
      <c r="B6" s="295"/>
      <c r="C6" s="301"/>
      <c r="D6" s="295"/>
      <c r="E6" s="301"/>
      <c r="F6" s="320"/>
      <c r="G6" s="301"/>
      <c r="H6" s="295"/>
      <c r="I6" s="301"/>
      <c r="J6" s="295"/>
      <c r="K6" s="301"/>
      <c r="L6" s="295"/>
      <c r="M6" s="301"/>
      <c r="N6" s="295"/>
      <c r="O6" s="297"/>
      <c r="P6" s="168" t="s">
        <v>10</v>
      </c>
      <c r="Q6" s="169">
        <f>青森市!U23</f>
        <v>420</v>
      </c>
      <c r="R6" s="170">
        <f>青森市!V23</f>
        <v>0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</row>
    <row r="7" spans="1:87" s="53" customFormat="1" ht="12" customHeight="1">
      <c r="A7" s="279"/>
      <c r="B7" s="281"/>
      <c r="C7" s="283"/>
      <c r="D7" s="281"/>
      <c r="E7" s="283"/>
      <c r="F7" s="321"/>
      <c r="G7" s="283"/>
      <c r="H7" s="281"/>
      <c r="I7" s="283"/>
      <c r="J7" s="281"/>
      <c r="K7" s="283"/>
      <c r="L7" s="281"/>
      <c r="M7" s="283"/>
      <c r="N7" s="281"/>
      <c r="O7" s="298"/>
      <c r="P7" s="168" t="s">
        <v>81</v>
      </c>
      <c r="Q7" s="169">
        <f>青森市!U21</f>
        <v>2160</v>
      </c>
      <c r="R7" s="170">
        <f>青森市!V21</f>
        <v>0</v>
      </c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</row>
    <row r="8" spans="1:87" s="53" customFormat="1" ht="12" customHeight="1">
      <c r="A8" s="278" t="s">
        <v>56</v>
      </c>
      <c r="B8" s="280">
        <f>D8+F8+H8+J8+L8+Q8+Q9</f>
        <v>15920</v>
      </c>
      <c r="C8" s="282">
        <f>E8+G8+I8+K8+M8+R9+R8</f>
        <v>0</v>
      </c>
      <c r="D8" s="280">
        <f>'東津軽郡・むつ市・下北郡・弘前市（中津軽郡）'!E19</f>
        <v>11780</v>
      </c>
      <c r="E8" s="282">
        <f>'東津軽郡・むつ市・下北郡・弘前市（中津軽郡）'!F19</f>
        <v>0</v>
      </c>
      <c r="F8" s="280">
        <f>'東津軽郡・むつ市・下北郡・弘前市（中津軽郡）'!M19</f>
        <v>1020</v>
      </c>
      <c r="G8" s="282">
        <f>'東津軽郡・むつ市・下北郡・弘前市（中津軽郡）'!N19</f>
        <v>0</v>
      </c>
      <c r="H8" s="280">
        <f>'東津軽郡・むつ市・下北郡・弘前市（中津軽郡）'!Q19</f>
        <v>230</v>
      </c>
      <c r="I8" s="282">
        <f>'東津軽郡・むつ市・下北郡・弘前市（中津軽郡）'!R19</f>
        <v>0</v>
      </c>
      <c r="J8" s="280">
        <f>'東津軽郡・むつ市・下北郡・弘前市（中津軽郡）'!U19</f>
        <v>2150</v>
      </c>
      <c r="K8" s="282">
        <f>'東津軽郡・むつ市・下北郡・弘前市（中津軽郡）'!V19</f>
        <v>0</v>
      </c>
      <c r="L8" s="280">
        <f>'東津軽郡・むつ市・下北郡・弘前市（中津軽郡）'!Y15</f>
        <v>300</v>
      </c>
      <c r="M8" s="282">
        <f>'東津軽郡・むつ市・下北郡・弘前市（中津軽郡）'!Z15</f>
        <v>0</v>
      </c>
      <c r="N8" s="177"/>
      <c r="O8" s="176"/>
      <c r="P8" s="240" t="s">
        <v>443</v>
      </c>
      <c r="Q8" s="239">
        <f>'東津軽郡・むつ市・下北郡・弘前市（中津軽郡）'!I19</f>
        <v>220</v>
      </c>
      <c r="R8" s="238">
        <f>'東津軽郡・むつ市・下北郡・弘前市（中津軽郡）'!J19</f>
        <v>0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</row>
    <row r="9" spans="1:87" ht="12" customHeight="1">
      <c r="A9" s="302"/>
      <c r="B9" s="281"/>
      <c r="C9" s="283"/>
      <c r="D9" s="281"/>
      <c r="E9" s="283"/>
      <c r="F9" s="281"/>
      <c r="G9" s="283"/>
      <c r="H9" s="281"/>
      <c r="I9" s="283"/>
      <c r="J9" s="281"/>
      <c r="K9" s="283"/>
      <c r="L9" s="305"/>
      <c r="M9" s="299"/>
      <c r="N9" s="179"/>
      <c r="O9" s="173"/>
      <c r="P9" s="236" t="s">
        <v>81</v>
      </c>
      <c r="Q9" s="235">
        <f>'東津軽郡・むつ市・下北郡・弘前市（中津軽郡）'!U15</f>
        <v>220</v>
      </c>
      <c r="R9" s="221">
        <f>'東津軽郡・むつ市・下北郡・弘前市（中津軽郡）'!V15</f>
        <v>0</v>
      </c>
    </row>
    <row r="10" spans="1:87" ht="12" customHeight="1">
      <c r="A10" s="278" t="s">
        <v>57</v>
      </c>
      <c r="B10" s="280">
        <f>D10+F10+H10+J10+L11+N10+Q11+Q10</f>
        <v>56560</v>
      </c>
      <c r="C10" s="282">
        <f>E10+G10+I10+K10+M11+O10+R11+R10</f>
        <v>0</v>
      </c>
      <c r="D10" s="280">
        <f>'東津軽郡・むつ市・下北郡・弘前市（中津軽郡）'!E36</f>
        <v>25750</v>
      </c>
      <c r="E10" s="282">
        <f>'東津軽郡・むつ市・下北郡・弘前市（中津軽郡）'!F36</f>
        <v>0</v>
      </c>
      <c r="F10" s="280">
        <f>'東津軽郡・むつ市・下北郡・弘前市（中津軽郡）'!M31</f>
        <v>2740</v>
      </c>
      <c r="G10" s="282">
        <f>'東津軽郡・むつ市・下北郡・弘前市（中津軽郡）'!N31</f>
        <v>0</v>
      </c>
      <c r="H10" s="280">
        <f>'東津軽郡・むつ市・下北郡・弘前市（中津軽郡）'!Q31</f>
        <v>570</v>
      </c>
      <c r="I10" s="282">
        <f>'東津軽郡・むつ市・下北郡・弘前市（中津軽郡）'!R31</f>
        <v>0</v>
      </c>
      <c r="J10" s="280">
        <f>'東津軽郡・むつ市・下北郡・弘前市（中津軽郡）'!U36</f>
        <v>2100</v>
      </c>
      <c r="K10" s="282">
        <f>'東津軽郡・むつ市・下北郡・弘前市（中津軽郡）'!V36</f>
        <v>0</v>
      </c>
      <c r="L10" s="280"/>
      <c r="M10" s="282"/>
      <c r="N10" s="280">
        <f>'東津軽郡・むつ市・下北郡・弘前市（中津軽郡）'!Y36</f>
        <v>24260</v>
      </c>
      <c r="O10" s="282">
        <f>'東津軽郡・むつ市・下北郡・弘前市（中津軽郡）'!Z36</f>
        <v>0</v>
      </c>
      <c r="P10" s="237" t="s">
        <v>12</v>
      </c>
      <c r="Q10" s="169">
        <f>'東津軽郡・むつ市・下北郡・弘前市（中津軽郡）'!I36</f>
        <v>390</v>
      </c>
      <c r="R10" s="182">
        <f>'東津軽郡・むつ市・下北郡・弘前市（中津軽郡）'!J36</f>
        <v>0</v>
      </c>
    </row>
    <row r="11" spans="1:87" ht="12" customHeight="1">
      <c r="A11" s="302"/>
      <c r="B11" s="303"/>
      <c r="C11" s="304"/>
      <c r="D11" s="303"/>
      <c r="E11" s="304"/>
      <c r="F11" s="305"/>
      <c r="G11" s="299"/>
      <c r="H11" s="305"/>
      <c r="I11" s="299"/>
      <c r="J11" s="305"/>
      <c r="K11" s="304"/>
      <c r="L11" s="281"/>
      <c r="M11" s="283"/>
      <c r="N11" s="303"/>
      <c r="O11" s="304"/>
      <c r="P11" s="174" t="s">
        <v>81</v>
      </c>
      <c r="Q11" s="183">
        <f>'東津軽郡・むつ市・下北郡・弘前市（中津軽郡）'!M36+'東津軽郡・むつ市・下北郡・弘前市（中津軽郡）'!U31</f>
        <v>750</v>
      </c>
      <c r="R11" s="184">
        <f>'東津軽郡・むつ市・下北郡・弘前市（中津軽郡）'!N36+'東津軽郡・むつ市・下北郡・弘前市（中津軽郡）'!V31</f>
        <v>0</v>
      </c>
    </row>
    <row r="12" spans="1:87" ht="24" customHeight="1">
      <c r="A12" s="165" t="s">
        <v>58</v>
      </c>
      <c r="B12" s="185">
        <f>D12+F12+H12+J12+L12+N12+Q12</f>
        <v>8200</v>
      </c>
      <c r="C12" s="181">
        <f>E12+G12+I12+K12+M12+O12+R12</f>
        <v>0</v>
      </c>
      <c r="D12" s="186">
        <f>黒石市・南津軽郡・五所川原市!F6</f>
        <v>5800</v>
      </c>
      <c r="E12" s="181">
        <f>黒石市・南津軽郡・五所川原市!G6</f>
        <v>0</v>
      </c>
      <c r="F12" s="186">
        <f>黒石市・南津軽郡・五所川原市!N6</f>
        <v>300</v>
      </c>
      <c r="G12" s="181">
        <f>黒石市・南津軽郡・五所川原市!O6</f>
        <v>0</v>
      </c>
      <c r="H12" s="186">
        <f>黒石市・南津軽郡・五所川原市!R5</f>
        <v>0</v>
      </c>
      <c r="I12" s="181">
        <f>黒石市・南津軽郡・五所川原市!S5</f>
        <v>0</v>
      </c>
      <c r="J12" s="186">
        <f>黒石市・南津軽郡・五所川原市!V6</f>
        <v>300</v>
      </c>
      <c r="K12" s="181">
        <f>黒石市・南津軽郡・五所川原市!W6</f>
        <v>0</v>
      </c>
      <c r="L12" s="186"/>
      <c r="M12" s="181"/>
      <c r="N12" s="186">
        <f>黒石市・南津軽郡・五所川原市!Z6</f>
        <v>1700</v>
      </c>
      <c r="O12" s="181">
        <f>黒石市・南津軽郡・五所川原市!AA6</f>
        <v>0</v>
      </c>
      <c r="P12" s="168" t="s">
        <v>444</v>
      </c>
      <c r="Q12" s="169">
        <f>黒石市・南津軽郡・五所川原市!J6</f>
        <v>100</v>
      </c>
      <c r="R12" s="182">
        <f>黒石市・南津軽郡・五所川原市!K6</f>
        <v>0</v>
      </c>
    </row>
    <row r="13" spans="1:87" ht="24" customHeight="1">
      <c r="A13" s="187" t="s">
        <v>59</v>
      </c>
      <c r="B13" s="188">
        <f>D13+F13+H13+J13+L13+N13+Q13</f>
        <v>15540</v>
      </c>
      <c r="C13" s="176">
        <f>E13+G13+I13+K13+M13+O13+R13</f>
        <v>0</v>
      </c>
      <c r="D13" s="189">
        <f>黒石市・南津軽郡・五所川原市!F22</f>
        <v>13320</v>
      </c>
      <c r="E13" s="176">
        <f>黒石市・南津軽郡・五所川原市!G22</f>
        <v>0</v>
      </c>
      <c r="F13" s="189">
        <f>黒石市・南津軽郡・五所川原市!N22</f>
        <v>350</v>
      </c>
      <c r="G13" s="176">
        <f>黒石市・南津軽郡・五所川原市!O22</f>
        <v>0</v>
      </c>
      <c r="H13" s="189"/>
      <c r="I13" s="176"/>
      <c r="J13" s="189">
        <f>黒石市・南津軽郡・五所川原市!V22</f>
        <v>350</v>
      </c>
      <c r="K13" s="176">
        <f>黒石市・南津軽郡・五所川原市!W22</f>
        <v>0</v>
      </c>
      <c r="L13" s="189"/>
      <c r="M13" s="176"/>
      <c r="N13" s="189">
        <f>黒石市・南津軽郡・五所川原市!Z22</f>
        <v>1200</v>
      </c>
      <c r="O13" s="176">
        <f>黒石市・南津軽郡・五所川原市!AA22</f>
        <v>0</v>
      </c>
      <c r="P13" s="236" t="s">
        <v>444</v>
      </c>
      <c r="Q13" s="178">
        <f>黒石市・南津軽郡・五所川原市!J22</f>
        <v>320</v>
      </c>
      <c r="R13" s="182">
        <f>黒石市・南津軽郡・五所川原市!K22</f>
        <v>0</v>
      </c>
    </row>
    <row r="14" spans="1:87" ht="15" customHeight="1">
      <c r="A14" s="278" t="s">
        <v>60</v>
      </c>
      <c r="B14" s="280">
        <f>D14+F14+H14+J14+L14+Q15+Q14</f>
        <v>78910</v>
      </c>
      <c r="C14" s="282">
        <f>E14+G14+I14+K14+M14+R15+R14</f>
        <v>0</v>
      </c>
      <c r="D14" s="280">
        <f>三戸郡・八戸市!E30</f>
        <v>4500</v>
      </c>
      <c r="E14" s="282">
        <f>三戸郡・八戸市!F30</f>
        <v>0</v>
      </c>
      <c r="F14" s="280">
        <f>三戸郡・八戸市!I23</f>
        <v>3450</v>
      </c>
      <c r="G14" s="282">
        <f>三戸郡・八戸市!J23</f>
        <v>0</v>
      </c>
      <c r="H14" s="280">
        <f>三戸郡・八戸市!M23</f>
        <v>880</v>
      </c>
      <c r="I14" s="282">
        <f>三戸郡・八戸市!N23</f>
        <v>0</v>
      </c>
      <c r="J14" s="280">
        <f>三戸郡・八戸市!Q23</f>
        <v>4000</v>
      </c>
      <c r="K14" s="282">
        <f>三戸郡・八戸市!R23</f>
        <v>0</v>
      </c>
      <c r="L14" s="280">
        <f>三戸郡・八戸市!Y30</f>
        <v>63330</v>
      </c>
      <c r="M14" s="282">
        <f>SUM(三戸郡・八戸市!V15:V29,三戸郡・八戸市!Z15:Z25,三戸郡・八戸市!Z26:Z27)</f>
        <v>0</v>
      </c>
      <c r="N14" s="284"/>
      <c r="O14" s="286"/>
      <c r="P14" s="236" t="s">
        <v>325</v>
      </c>
      <c r="Q14" s="178">
        <f>三戸郡・八戸市!M30</f>
        <v>650</v>
      </c>
      <c r="R14" s="182">
        <f>三戸郡・八戸市!N30</f>
        <v>0</v>
      </c>
    </row>
    <row r="15" spans="1:87" ht="15" customHeight="1">
      <c r="A15" s="279"/>
      <c r="B15" s="281"/>
      <c r="C15" s="283"/>
      <c r="D15" s="281"/>
      <c r="E15" s="283"/>
      <c r="F15" s="281"/>
      <c r="G15" s="283"/>
      <c r="H15" s="281"/>
      <c r="I15" s="283"/>
      <c r="J15" s="281"/>
      <c r="K15" s="283"/>
      <c r="L15" s="281"/>
      <c r="M15" s="283"/>
      <c r="N15" s="285"/>
      <c r="O15" s="287"/>
      <c r="P15" s="168" t="s">
        <v>81</v>
      </c>
      <c r="Q15" s="169">
        <f>三戸郡・八戸市!I30</f>
        <v>2100</v>
      </c>
      <c r="R15" s="182">
        <f>三戸郡・八戸市!J30</f>
        <v>0</v>
      </c>
    </row>
    <row r="16" spans="1:87" ht="12" customHeight="1">
      <c r="A16" s="278" t="s">
        <v>61</v>
      </c>
      <c r="B16" s="280">
        <f>D16+F16+J16+L16+Q17+Q16</f>
        <v>16950</v>
      </c>
      <c r="C16" s="282">
        <f>E16+G16+I16+K16+M16+O17+R17+R16</f>
        <v>0</v>
      </c>
      <c r="D16" s="280">
        <f>上北郡・十和田市・三沢市!E20</f>
        <v>10490</v>
      </c>
      <c r="E16" s="282">
        <f>上北郡・十和田市・三沢市!F20</f>
        <v>0</v>
      </c>
      <c r="F16" s="280">
        <f>上北郡・十和田市・三沢市!M20</f>
        <v>980</v>
      </c>
      <c r="G16" s="282">
        <f>上北郡・十和田市・三沢市!N20</f>
        <v>0</v>
      </c>
      <c r="H16" s="280"/>
      <c r="I16" s="282"/>
      <c r="J16" s="292">
        <f>上北郡・十和田市・三沢市!Q20</f>
        <v>2200</v>
      </c>
      <c r="K16" s="282">
        <f>上北郡・十和田市・三沢市!R20</f>
        <v>0</v>
      </c>
      <c r="L16" s="280">
        <f>上北郡・十和田市・三沢市!U20</f>
        <v>2570</v>
      </c>
      <c r="M16" s="282">
        <f>上北郡・十和田市・三沢市!V20</f>
        <v>0</v>
      </c>
      <c r="N16" s="284"/>
      <c r="O16" s="286"/>
      <c r="P16" s="168" t="s">
        <v>444</v>
      </c>
      <c r="Q16" s="183">
        <f>上北郡・十和田市・三沢市!I20</f>
        <v>380</v>
      </c>
      <c r="R16" s="182">
        <f>上北郡・十和田市・三沢市!J20</f>
        <v>0</v>
      </c>
    </row>
    <row r="17" spans="1:18" ht="12" customHeight="1">
      <c r="A17" s="279"/>
      <c r="B17" s="281"/>
      <c r="C17" s="283"/>
      <c r="D17" s="281"/>
      <c r="E17" s="283"/>
      <c r="F17" s="281"/>
      <c r="G17" s="283"/>
      <c r="H17" s="281"/>
      <c r="I17" s="283"/>
      <c r="J17" s="293"/>
      <c r="K17" s="283"/>
      <c r="L17" s="281"/>
      <c r="M17" s="283"/>
      <c r="N17" s="285"/>
      <c r="O17" s="287"/>
      <c r="P17" s="241" t="s">
        <v>81</v>
      </c>
      <c r="Q17" s="169">
        <f>上北郡・十和田市・三沢市!Y20</f>
        <v>330</v>
      </c>
      <c r="R17" s="182">
        <f>上北郡・十和田市・三沢市!Z20</f>
        <v>0</v>
      </c>
    </row>
    <row r="18" spans="1:18" ht="12" customHeight="1">
      <c r="A18" s="278" t="s">
        <v>62</v>
      </c>
      <c r="B18" s="292">
        <f>D18+J18+L18+Q18+Q19</f>
        <v>12550</v>
      </c>
      <c r="C18" s="288">
        <f>E18+G18+I18+K18+M18+R18+R19</f>
        <v>0</v>
      </c>
      <c r="D18" s="292">
        <f>上北郡・十和田市・三沢市!E24</f>
        <v>4850</v>
      </c>
      <c r="E18" s="288">
        <f>上北郡・十和田市・三沢市!F24</f>
        <v>0</v>
      </c>
      <c r="F18" s="292"/>
      <c r="G18" s="288"/>
      <c r="H18" s="292">
        <f>上北郡・十和田市・三沢市!M24</f>
        <v>0</v>
      </c>
      <c r="I18" s="288">
        <f>上北郡・十和田市・三沢市!N24</f>
        <v>0</v>
      </c>
      <c r="J18" s="292">
        <f>上北郡・十和田市・三沢市!Q24</f>
        <v>3200</v>
      </c>
      <c r="K18" s="288">
        <f>上北郡・十和田市・三沢市!R24</f>
        <v>0</v>
      </c>
      <c r="L18" s="292">
        <f>上北郡・十和田市・三沢市!U24</f>
        <v>3270</v>
      </c>
      <c r="M18" s="288">
        <f>上北郡・十和田市・三沢市!V24</f>
        <v>0</v>
      </c>
      <c r="N18" s="290"/>
      <c r="O18" s="286"/>
      <c r="P18" s="242" t="s">
        <v>418</v>
      </c>
      <c r="Q18" s="243">
        <f>上北郡・十和田市・三沢市!I24</f>
        <v>930</v>
      </c>
      <c r="R18" s="244">
        <f>上北郡・十和田市・三沢市!J24</f>
        <v>0</v>
      </c>
    </row>
    <row r="19" spans="1:18" ht="12" customHeight="1">
      <c r="A19" s="279"/>
      <c r="B19" s="293"/>
      <c r="C19" s="289"/>
      <c r="D19" s="293"/>
      <c r="E19" s="289"/>
      <c r="F19" s="293"/>
      <c r="G19" s="289"/>
      <c r="H19" s="293"/>
      <c r="I19" s="289"/>
      <c r="J19" s="293"/>
      <c r="K19" s="289"/>
      <c r="L19" s="293"/>
      <c r="M19" s="289"/>
      <c r="N19" s="291"/>
      <c r="O19" s="287"/>
      <c r="P19" s="236" t="s">
        <v>80</v>
      </c>
      <c r="Q19" s="222">
        <f>上北郡・十和田市・三沢市!Y24</f>
        <v>300</v>
      </c>
      <c r="R19" s="223">
        <f>上北郡・十和田市・三沢市!Z24</f>
        <v>0</v>
      </c>
    </row>
    <row r="20" spans="1:18" ht="24" customHeight="1">
      <c r="A20" s="187" t="s">
        <v>201</v>
      </c>
      <c r="B20" s="191">
        <f>D20+N20+Q20</f>
        <v>8080</v>
      </c>
      <c r="C20" s="181">
        <f>E20+G20+I20+K20+M20+O20+R20</f>
        <v>0</v>
      </c>
      <c r="D20" s="191">
        <f>北津軽郡・つがる市・西津軽郡!E17</f>
        <v>7550</v>
      </c>
      <c r="E20" s="181">
        <f>北津軽郡・つがる市・西津軽郡!F17</f>
        <v>0</v>
      </c>
      <c r="F20" s="186"/>
      <c r="G20" s="181"/>
      <c r="H20" s="191"/>
      <c r="I20" s="181"/>
      <c r="J20" s="191">
        <f>北津軽郡・つがる市・西津軽郡!U12</f>
        <v>0</v>
      </c>
      <c r="K20" s="181">
        <f>北津軽郡・つがる市・西津軽郡!V17</f>
        <v>0</v>
      </c>
      <c r="L20" s="191"/>
      <c r="M20" s="181"/>
      <c r="N20" s="191">
        <f>北津軽郡・つがる市・西津軽郡!Y17</f>
        <v>270</v>
      </c>
      <c r="O20" s="181">
        <f>北津軽郡・つがる市・西津軽郡!Z17</f>
        <v>0</v>
      </c>
      <c r="P20" s="180" t="s">
        <v>418</v>
      </c>
      <c r="Q20" s="169">
        <f>北津軽郡・つがる市・西津軽郡!I17</f>
        <v>260</v>
      </c>
      <c r="R20" s="249">
        <f>北津軽郡・つがる市・西津軽郡!J17</f>
        <v>0</v>
      </c>
    </row>
    <row r="21" spans="1:18" ht="24" customHeight="1">
      <c r="A21" s="165" t="s">
        <v>128</v>
      </c>
      <c r="B21" s="166">
        <f>D21+N21+Q21</f>
        <v>8200</v>
      </c>
      <c r="C21" s="167">
        <f>E21+O21+R21</f>
        <v>0</v>
      </c>
      <c r="D21" s="166">
        <f>黒石市・南津軽郡・五所川原市!F10</f>
        <v>6470</v>
      </c>
      <c r="E21" s="167">
        <f>黒石市・南津軽郡・五所川原市!G10</f>
        <v>0</v>
      </c>
      <c r="F21" s="177"/>
      <c r="G21" s="167"/>
      <c r="H21" s="166"/>
      <c r="I21" s="167"/>
      <c r="J21" s="166"/>
      <c r="K21" s="167"/>
      <c r="L21" s="166"/>
      <c r="M21" s="167"/>
      <c r="N21" s="166">
        <f>黒石市・南津軽郡・五所川原市!Z10</f>
        <v>1440</v>
      </c>
      <c r="O21" s="167">
        <f>黒石市・南津軽郡・五所川原市!AA10</f>
        <v>0</v>
      </c>
      <c r="P21" s="192" t="s">
        <v>418</v>
      </c>
      <c r="Q21" s="175">
        <f>黒石市・南津軽郡・五所川原市!J10</f>
        <v>290</v>
      </c>
      <c r="R21" s="253">
        <f>黒石市・南津軽郡・五所川原市!K10</f>
        <v>0</v>
      </c>
    </row>
    <row r="22" spans="1:18" ht="24" customHeight="1">
      <c r="A22" s="193" t="s">
        <v>63</v>
      </c>
      <c r="B22" s="194">
        <f t="shared" ref="B22:C24" si="0">D22+F22+H22+J22+L22+N22+Q22</f>
        <v>302710</v>
      </c>
      <c r="C22" s="195">
        <f t="shared" si="0"/>
        <v>0</v>
      </c>
      <c r="D22" s="194">
        <f>SUM(D5:D21)</f>
        <v>156680</v>
      </c>
      <c r="E22" s="195">
        <f>SUM(E5:E21)</f>
        <v>0</v>
      </c>
      <c r="F22" s="194">
        <f t="shared" ref="F22:M22" si="1">SUM(F5:F20)</f>
        <v>13430</v>
      </c>
      <c r="G22" s="195">
        <f t="shared" si="1"/>
        <v>0</v>
      </c>
      <c r="H22" s="194">
        <f t="shared" si="1"/>
        <v>2880</v>
      </c>
      <c r="I22" s="195">
        <f t="shared" si="1"/>
        <v>0</v>
      </c>
      <c r="J22" s="194">
        <f t="shared" si="1"/>
        <v>19000</v>
      </c>
      <c r="K22" s="195">
        <f t="shared" si="1"/>
        <v>0</v>
      </c>
      <c r="L22" s="194">
        <f t="shared" si="1"/>
        <v>70010</v>
      </c>
      <c r="M22" s="195">
        <f t="shared" si="1"/>
        <v>0</v>
      </c>
      <c r="N22" s="194">
        <f>SUM(N5:N21)</f>
        <v>30140</v>
      </c>
      <c r="O22" s="195">
        <f>SUM(O5:O21)</f>
        <v>0</v>
      </c>
      <c r="P22" s="196"/>
      <c r="Q22" s="197">
        <f>SUM(Q5:Q21)</f>
        <v>10570</v>
      </c>
      <c r="R22" s="195">
        <f>SUM(R5:R21)</f>
        <v>0</v>
      </c>
    </row>
    <row r="23" spans="1:18" ht="24" customHeight="1">
      <c r="A23" s="171" t="s">
        <v>64</v>
      </c>
      <c r="B23" s="172">
        <f t="shared" si="0"/>
        <v>4340</v>
      </c>
      <c r="C23" s="198">
        <f t="shared" si="0"/>
        <v>0</v>
      </c>
      <c r="D23" s="179">
        <f>'東津軽郡・むつ市・下北郡・弘前市（中津軽郡）'!E10</f>
        <v>4210</v>
      </c>
      <c r="E23" s="173">
        <f>'東津軽郡・むつ市・下北郡・弘前市（中津軽郡）'!F10</f>
        <v>0</v>
      </c>
      <c r="F23" s="179"/>
      <c r="G23" s="173"/>
      <c r="H23" s="179"/>
      <c r="I23" s="173"/>
      <c r="J23" s="179"/>
      <c r="K23" s="173"/>
      <c r="L23" s="179"/>
      <c r="M23" s="173"/>
      <c r="N23" s="179"/>
      <c r="O23" s="173"/>
      <c r="P23" s="190" t="s">
        <v>418</v>
      </c>
      <c r="Q23" s="183">
        <f>'東津軽郡・むつ市・下北郡・弘前市（中津軽郡）'!I10</f>
        <v>130</v>
      </c>
      <c r="R23" s="251">
        <f>'東津軽郡・むつ市・下北郡・弘前市（中津軽郡）'!J10</f>
        <v>0</v>
      </c>
    </row>
    <row r="24" spans="1:18" ht="24" customHeight="1">
      <c r="A24" s="187" t="s">
        <v>65</v>
      </c>
      <c r="B24" s="186">
        <f t="shared" si="0"/>
        <v>1940</v>
      </c>
      <c r="C24" s="173">
        <f t="shared" si="0"/>
        <v>0</v>
      </c>
      <c r="D24" s="186">
        <f>'東津軽郡・むつ市・下北郡・弘前市（中津軽郡）'!E23</f>
        <v>1750</v>
      </c>
      <c r="E24" s="181">
        <f>'東津軽郡・むつ市・下北郡・弘前市（中津軽郡）'!F23</f>
        <v>0</v>
      </c>
      <c r="F24" s="186"/>
      <c r="G24" s="181"/>
      <c r="H24" s="186"/>
      <c r="I24" s="181"/>
      <c r="J24" s="186"/>
      <c r="K24" s="181"/>
      <c r="L24" s="186"/>
      <c r="M24" s="181"/>
      <c r="N24" s="186"/>
      <c r="O24" s="181"/>
      <c r="P24" s="180" t="s">
        <v>418</v>
      </c>
      <c r="Q24" s="169">
        <f>'東津軽郡・むつ市・下北郡・弘前市（中津軽郡）'!I23</f>
        <v>190</v>
      </c>
      <c r="R24" s="249">
        <f>'東津軽郡・むつ市・下北郡・弘前市（中津軽郡）'!J23</f>
        <v>0</v>
      </c>
    </row>
    <row r="25" spans="1:18" ht="18.75" customHeight="1">
      <c r="A25" s="187" t="s">
        <v>66</v>
      </c>
      <c r="B25" s="199" t="s">
        <v>28</v>
      </c>
      <c r="C25" s="200"/>
      <c r="D25" s="185"/>
      <c r="E25" s="200"/>
      <c r="F25" s="185"/>
      <c r="G25" s="200"/>
      <c r="H25" s="185"/>
      <c r="I25" s="200"/>
      <c r="J25" s="185"/>
      <c r="K25" s="200"/>
      <c r="L25" s="185"/>
      <c r="M25" s="200"/>
      <c r="N25" s="185"/>
      <c r="O25" s="200"/>
      <c r="P25" s="201"/>
      <c r="Q25" s="185"/>
      <c r="R25" s="252"/>
    </row>
    <row r="26" spans="1:18" ht="24" customHeight="1">
      <c r="A26" s="187" t="s">
        <v>72</v>
      </c>
      <c r="B26" s="186">
        <f t="shared" ref="B26:B31" si="2">D26+F26+H26+J26+L26+N26+Q26</f>
        <v>8620</v>
      </c>
      <c r="C26" s="173">
        <f t="shared" ref="C26:C31" si="3">E26+G26+I26+K26+M26+O26+R26</f>
        <v>0</v>
      </c>
      <c r="D26" s="186">
        <f>黒石市・南津軽郡・五所川原市!F15</f>
        <v>6150</v>
      </c>
      <c r="E26" s="181">
        <f>黒石市・南津軽郡・五所川原市!G15</f>
        <v>0</v>
      </c>
      <c r="F26" s="186"/>
      <c r="G26" s="181"/>
      <c r="H26" s="186"/>
      <c r="I26" s="181"/>
      <c r="J26" s="186">
        <f>黒石市・南津軽郡・五所川原市!V15</f>
        <v>150</v>
      </c>
      <c r="K26" s="181">
        <f>黒石市・南津軽郡・五所川原市!W15</f>
        <v>0</v>
      </c>
      <c r="L26" s="186"/>
      <c r="M26" s="181"/>
      <c r="N26" s="186">
        <f>黒石市・南津軽郡・五所川原市!Z15</f>
        <v>1960</v>
      </c>
      <c r="O26" s="181">
        <f>黒石市・南津軽郡・五所川原市!AA15</f>
        <v>0</v>
      </c>
      <c r="P26" s="180" t="s">
        <v>418</v>
      </c>
      <c r="Q26" s="169">
        <f>黒石市・南津軽郡・五所川原市!J15</f>
        <v>360</v>
      </c>
      <c r="R26" s="249">
        <f>黒石市・南津軽郡・五所川原市!K15</f>
        <v>0</v>
      </c>
    </row>
    <row r="27" spans="1:18" ht="24" customHeight="1">
      <c r="A27" s="187" t="s">
        <v>73</v>
      </c>
      <c r="B27" s="186">
        <f t="shared" si="2"/>
        <v>9130</v>
      </c>
      <c r="C27" s="173">
        <f t="shared" si="3"/>
        <v>0</v>
      </c>
      <c r="D27" s="186">
        <f>北津軽郡・つがる市・西津軽郡!E11</f>
        <v>8370</v>
      </c>
      <c r="E27" s="181">
        <f>北津軽郡・つがる市・西津軽郡!F11</f>
        <v>0</v>
      </c>
      <c r="F27" s="186"/>
      <c r="G27" s="181"/>
      <c r="H27" s="186"/>
      <c r="I27" s="181"/>
      <c r="J27" s="186">
        <f>北津軽郡・つがる市・西津軽郡!U11</f>
        <v>0</v>
      </c>
      <c r="K27" s="181">
        <f>北津軽郡・つがる市・西津軽郡!V11</f>
        <v>0</v>
      </c>
      <c r="L27" s="186"/>
      <c r="M27" s="181"/>
      <c r="N27" s="186">
        <f>北津軽郡・つがる市・西津軽郡!Y11</f>
        <v>30</v>
      </c>
      <c r="O27" s="181">
        <f>北津軽郡・つがる市・西津軽郡!Z11</f>
        <v>0</v>
      </c>
      <c r="P27" s="180" t="s">
        <v>418</v>
      </c>
      <c r="Q27" s="169">
        <f>北津軽郡・つがる市・西津軽郡!I11</f>
        <v>730</v>
      </c>
      <c r="R27" s="249">
        <f>北津軽郡・つがる市・西津軽郡!J11</f>
        <v>0</v>
      </c>
    </row>
    <row r="28" spans="1:18" ht="24" customHeight="1">
      <c r="A28" s="187" t="s">
        <v>74</v>
      </c>
      <c r="B28" s="186">
        <f t="shared" si="2"/>
        <v>4830</v>
      </c>
      <c r="C28" s="173">
        <f t="shared" si="3"/>
        <v>0</v>
      </c>
      <c r="D28" s="186">
        <f>北津軽郡・つがる市・西津軽郡!E23</f>
        <v>4390</v>
      </c>
      <c r="E28" s="181">
        <f>北津軽郡・つがる市・西津軽郡!F23</f>
        <v>0</v>
      </c>
      <c r="F28" s="186"/>
      <c r="G28" s="181"/>
      <c r="H28" s="186"/>
      <c r="I28" s="181"/>
      <c r="J28" s="186"/>
      <c r="K28" s="181"/>
      <c r="L28" s="186"/>
      <c r="M28" s="181"/>
      <c r="N28" s="186">
        <f>北津軽郡・つがる市・西津軽郡!Y23</f>
        <v>190</v>
      </c>
      <c r="O28" s="181">
        <f>北津軽郡・つがる市・西津軽郡!Z23</f>
        <v>0</v>
      </c>
      <c r="P28" s="180" t="s">
        <v>418</v>
      </c>
      <c r="Q28" s="169">
        <f>北津軽郡・つがる市・西津軽郡!I23</f>
        <v>250</v>
      </c>
      <c r="R28" s="249">
        <f>北津軽郡・つがる市・西津軽郡!J23</f>
        <v>0</v>
      </c>
    </row>
    <row r="29" spans="1:18" ht="24" customHeight="1">
      <c r="A29" s="171" t="s">
        <v>75</v>
      </c>
      <c r="B29" s="179">
        <f t="shared" si="2"/>
        <v>13980</v>
      </c>
      <c r="C29" s="173">
        <f t="shared" si="3"/>
        <v>0</v>
      </c>
      <c r="D29" s="179">
        <f>三戸郡・八戸市!E13</f>
        <v>3670</v>
      </c>
      <c r="E29" s="173">
        <f>三戸郡・八戸市!F13</f>
        <v>0</v>
      </c>
      <c r="F29" s="186"/>
      <c r="G29" s="181"/>
      <c r="H29" s="186"/>
      <c r="I29" s="173"/>
      <c r="J29" s="179">
        <f>三戸郡・八戸市!Q13</f>
        <v>430</v>
      </c>
      <c r="K29" s="173">
        <f>三戸郡・八戸市!R13</f>
        <v>0</v>
      </c>
      <c r="L29" s="179">
        <f>三戸郡・八戸市!U13</f>
        <v>9000</v>
      </c>
      <c r="M29" s="173">
        <f>三戸郡・八戸市!V13</f>
        <v>0</v>
      </c>
      <c r="N29" s="179"/>
      <c r="O29" s="173"/>
      <c r="P29" s="190" t="s">
        <v>418</v>
      </c>
      <c r="Q29" s="183">
        <f>三戸郡・八戸市!I13</f>
        <v>880</v>
      </c>
      <c r="R29" s="251">
        <f>三戸郡・八戸市!J13</f>
        <v>0</v>
      </c>
    </row>
    <row r="30" spans="1:18" ht="24" customHeight="1">
      <c r="A30" s="187" t="s">
        <v>76</v>
      </c>
      <c r="B30" s="186">
        <f t="shared" si="2"/>
        <v>22610</v>
      </c>
      <c r="C30" s="173">
        <f t="shared" si="3"/>
        <v>0</v>
      </c>
      <c r="D30" s="186">
        <f>上北郡・十和田市・三沢市!E15</f>
        <v>12890</v>
      </c>
      <c r="E30" s="181">
        <f>上北郡・十和田市・三沢市!F15</f>
        <v>0</v>
      </c>
      <c r="F30" s="202"/>
      <c r="G30" s="203"/>
      <c r="H30" s="202">
        <f>上北郡・十和田市・三沢市!M15</f>
        <v>0</v>
      </c>
      <c r="I30" s="181">
        <f>上北郡・十和田市・三沢市!N15</f>
        <v>0</v>
      </c>
      <c r="J30" s="186">
        <f>上北郡・十和田市・三沢市!Q15</f>
        <v>1160</v>
      </c>
      <c r="K30" s="181">
        <f>上北郡・十和田市・三沢市!R15</f>
        <v>0</v>
      </c>
      <c r="L30" s="186">
        <f>上北郡・十和田市・三沢市!U15</f>
        <v>7340</v>
      </c>
      <c r="M30" s="181">
        <f>上北郡・十和田市・三沢市!V15</f>
        <v>0</v>
      </c>
      <c r="N30" s="186"/>
      <c r="O30" s="181"/>
      <c r="P30" s="180" t="s">
        <v>418</v>
      </c>
      <c r="Q30" s="169">
        <f>上北郡・十和田市・三沢市!I15</f>
        <v>1220</v>
      </c>
      <c r="R30" s="250">
        <f>上北郡・十和田市・三沢市!J15</f>
        <v>0</v>
      </c>
    </row>
    <row r="31" spans="1:18" ht="24" customHeight="1">
      <c r="A31" s="193" t="s">
        <v>77</v>
      </c>
      <c r="B31" s="194">
        <f t="shared" si="2"/>
        <v>65450</v>
      </c>
      <c r="C31" s="195">
        <f t="shared" si="3"/>
        <v>0</v>
      </c>
      <c r="D31" s="204">
        <f t="shared" ref="D31:O31" si="4">SUM(D23:D30)</f>
        <v>41430</v>
      </c>
      <c r="E31" s="195">
        <f t="shared" si="4"/>
        <v>0</v>
      </c>
      <c r="F31" s="205">
        <v>0</v>
      </c>
      <c r="G31" s="195">
        <f t="shared" si="4"/>
        <v>0</v>
      </c>
      <c r="H31" s="194">
        <f t="shared" si="4"/>
        <v>0</v>
      </c>
      <c r="I31" s="195">
        <f t="shared" si="4"/>
        <v>0</v>
      </c>
      <c r="J31" s="194">
        <f t="shared" si="4"/>
        <v>1740</v>
      </c>
      <c r="K31" s="195">
        <f t="shared" si="4"/>
        <v>0</v>
      </c>
      <c r="L31" s="194">
        <f t="shared" si="4"/>
        <v>16340</v>
      </c>
      <c r="M31" s="195">
        <f t="shared" si="4"/>
        <v>0</v>
      </c>
      <c r="N31" s="194">
        <f t="shared" si="4"/>
        <v>2180</v>
      </c>
      <c r="O31" s="195">
        <f t="shared" si="4"/>
        <v>0</v>
      </c>
      <c r="P31" s="206"/>
      <c r="Q31" s="197">
        <f>SUM(Q23:Q30)</f>
        <v>3760</v>
      </c>
      <c r="R31" s="195">
        <f>SUM(R23:R30)</f>
        <v>0</v>
      </c>
    </row>
    <row r="32" spans="1:18" ht="24" customHeight="1">
      <c r="A32" s="207" t="s">
        <v>78</v>
      </c>
      <c r="B32" s="204">
        <f>SUM(B22,B31)</f>
        <v>368160</v>
      </c>
      <c r="C32" s="195">
        <f>SUM(C22,C31)</f>
        <v>0</v>
      </c>
      <c r="D32" s="204">
        <f t="shared" ref="D32:K32" si="5">SUM(D31,D22)</f>
        <v>198110</v>
      </c>
      <c r="E32" s="195">
        <f t="shared" si="5"/>
        <v>0</v>
      </c>
      <c r="F32" s="204">
        <f t="shared" si="5"/>
        <v>13430</v>
      </c>
      <c r="G32" s="195">
        <f t="shared" si="5"/>
        <v>0</v>
      </c>
      <c r="H32" s="204">
        <f t="shared" si="5"/>
        <v>2880</v>
      </c>
      <c r="I32" s="195">
        <f t="shared" si="5"/>
        <v>0</v>
      </c>
      <c r="J32" s="204">
        <f t="shared" si="5"/>
        <v>20740</v>
      </c>
      <c r="K32" s="195">
        <f t="shared" si="5"/>
        <v>0</v>
      </c>
      <c r="L32" s="204">
        <f>L22+L31</f>
        <v>86350</v>
      </c>
      <c r="M32" s="195">
        <f>M22+M31</f>
        <v>0</v>
      </c>
      <c r="N32" s="204">
        <f>SUM(N31,N22)</f>
        <v>32320</v>
      </c>
      <c r="O32" s="195">
        <f>SUM(O31,O22)</f>
        <v>0</v>
      </c>
      <c r="P32" s="204"/>
      <c r="Q32" s="197">
        <f>SUM(Q22,Q31)</f>
        <v>14330</v>
      </c>
      <c r="R32" s="195">
        <f>SUM(R31,R22)</f>
        <v>0</v>
      </c>
    </row>
    <row r="33" spans="1:17" ht="18" customHeight="1">
      <c r="A33"/>
      <c r="B33"/>
      <c r="C33"/>
      <c r="D33"/>
      <c r="E33"/>
      <c r="F33"/>
      <c r="G33"/>
      <c r="H33"/>
      <c r="I33"/>
      <c r="J33"/>
      <c r="K33"/>
      <c r="L33"/>
      <c r="M33" s="54"/>
      <c r="N33"/>
      <c r="O33"/>
      <c r="P33"/>
      <c r="Q33"/>
    </row>
    <row r="34" spans="1:17" ht="18" customHeight="1">
      <c r="A34"/>
      <c r="B34"/>
      <c r="C34"/>
      <c r="D34"/>
      <c r="E34"/>
      <c r="F34"/>
      <c r="G34"/>
      <c r="H34"/>
      <c r="I34"/>
      <c r="J34"/>
      <c r="K34"/>
      <c r="L34"/>
      <c r="N34"/>
      <c r="O34"/>
      <c r="P34"/>
      <c r="Q34"/>
    </row>
    <row r="35" spans="1:17" ht="18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ht="18" customHeight="1">
      <c r="A36"/>
      <c r="B36"/>
      <c r="C36"/>
      <c r="D36"/>
      <c r="E36"/>
      <c r="F36"/>
      <c r="G36"/>
      <c r="H36"/>
      <c r="I36"/>
      <c r="J36"/>
      <c r="K36"/>
      <c r="L36"/>
      <c r="N36"/>
      <c r="O36"/>
      <c r="P36"/>
      <c r="Q36"/>
    </row>
    <row r="37" spans="1:17" ht="18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18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18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ht="18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ht="18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ht="18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8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ht="18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ht="18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ht="18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ht="18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ht="18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ht="18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ht="18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ht="18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ht="18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ht="18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ht="18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18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ht="18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18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ht="18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ht="18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ht="18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ht="18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</sheetData>
  <sheetProtection algorithmName="SHA-512" hashValue="pAOn7otN4iy0W5z3gWf56Poz/3dOZJ1eUQT8wHJodLaF5NHeO1Mt/Y0RId4O1XZzAKufy1xRU7tYd2GnmGJeoQ==" saltValue="p1NqOTeXYLcGxUrVModEGg==" spinCount="100000" sheet="1" objects="1" scenarios="1" selectLockedCells="1"/>
  <mergeCells count="107">
    <mergeCell ref="P1:R1"/>
    <mergeCell ref="P4:R4"/>
    <mergeCell ref="N4:O4"/>
    <mergeCell ref="P2:R3"/>
    <mergeCell ref="L2:L3"/>
    <mergeCell ref="M2:O3"/>
    <mergeCell ref="M1:O1"/>
    <mergeCell ref="F1:H1"/>
    <mergeCell ref="F2:H3"/>
    <mergeCell ref="I2:K3"/>
    <mergeCell ref="F4:G4"/>
    <mergeCell ref="H4:I4"/>
    <mergeCell ref="L4:M4"/>
    <mergeCell ref="C1:E1"/>
    <mergeCell ref="J1:K1"/>
    <mergeCell ref="B4:C4"/>
    <mergeCell ref="J4:K4"/>
    <mergeCell ref="A5:A7"/>
    <mergeCell ref="B5:B7"/>
    <mergeCell ref="C5:C7"/>
    <mergeCell ref="D5:D7"/>
    <mergeCell ref="E5:E7"/>
    <mergeCell ref="F5:F7"/>
    <mergeCell ref="G5:G7"/>
    <mergeCell ref="H5:H7"/>
    <mergeCell ref="D4:E4"/>
    <mergeCell ref="I5:I7"/>
    <mergeCell ref="J5:J7"/>
    <mergeCell ref="K5:K7"/>
    <mergeCell ref="G10:G11"/>
    <mergeCell ref="H10:H11"/>
    <mergeCell ref="H8:H9"/>
    <mergeCell ref="J8:J9"/>
    <mergeCell ref="K8:K9"/>
    <mergeCell ref="K10:K11"/>
    <mergeCell ref="L10:L11"/>
    <mergeCell ref="L8:L9"/>
    <mergeCell ref="B2:E3"/>
    <mergeCell ref="N5:N7"/>
    <mergeCell ref="O5:O7"/>
    <mergeCell ref="L5:L7"/>
    <mergeCell ref="M8:M9"/>
    <mergeCell ref="M5:M7"/>
    <mergeCell ref="A10:A11"/>
    <mergeCell ref="B10:B11"/>
    <mergeCell ref="C10:C11"/>
    <mergeCell ref="D10:D11"/>
    <mergeCell ref="I8:I9"/>
    <mergeCell ref="B8:B9"/>
    <mergeCell ref="C8:C9"/>
    <mergeCell ref="D8:D9"/>
    <mergeCell ref="E8:E9"/>
    <mergeCell ref="A8:A9"/>
    <mergeCell ref="E10:E11"/>
    <mergeCell ref="F10:F11"/>
    <mergeCell ref="F8:F9"/>
    <mergeCell ref="G8:G9"/>
    <mergeCell ref="I10:I11"/>
    <mergeCell ref="J10:J11"/>
    <mergeCell ref="N10:N11"/>
    <mergeCell ref="O10:O11"/>
    <mergeCell ref="M10:M11"/>
    <mergeCell ref="A18:A19"/>
    <mergeCell ref="B18:B19"/>
    <mergeCell ref="C18:C19"/>
    <mergeCell ref="D18:D19"/>
    <mergeCell ref="E18:E19"/>
    <mergeCell ref="F18:F19"/>
    <mergeCell ref="G18:G19"/>
    <mergeCell ref="H18:H19"/>
    <mergeCell ref="J16:J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M18:M19"/>
    <mergeCell ref="N18:N19"/>
    <mergeCell ref="O18:O19"/>
    <mergeCell ref="I18:I19"/>
    <mergeCell ref="K18:K19"/>
    <mergeCell ref="L18:L19"/>
    <mergeCell ref="J18:J19"/>
    <mergeCell ref="G14:G15"/>
    <mergeCell ref="H14:H15"/>
    <mergeCell ref="I14:I15"/>
    <mergeCell ref="M14:M15"/>
    <mergeCell ref="L14:L15"/>
    <mergeCell ref="K14:K15"/>
    <mergeCell ref="J14:J15"/>
    <mergeCell ref="K16:K17"/>
    <mergeCell ref="A14:A15"/>
    <mergeCell ref="B14:B15"/>
    <mergeCell ref="C14:C15"/>
    <mergeCell ref="D14:D15"/>
    <mergeCell ref="E14:E15"/>
    <mergeCell ref="F14:F15"/>
    <mergeCell ref="N14:N15"/>
    <mergeCell ref="O14:O15"/>
    <mergeCell ref="N16:N17"/>
    <mergeCell ref="O16:O17"/>
    <mergeCell ref="L16:L17"/>
    <mergeCell ref="M16:M17"/>
  </mergeCells>
  <phoneticPr fontId="5"/>
  <conditionalFormatting sqref="E26:E32">
    <cfRule type="expression" dxfId="35" priority="7" stopIfTrue="1">
      <formula>D26&lt;E26</formula>
    </cfRule>
  </conditionalFormatting>
  <conditionalFormatting sqref="G5:G17 K5:K19 C5:C24 E5:E24 M14:M19 R17:R18 C26:C32">
    <cfRule type="expression" dxfId="34" priority="8" stopIfTrue="1">
      <formula>B5&lt;C5</formula>
    </cfRule>
  </conditionalFormatting>
  <conditionalFormatting sqref="G22 G32">
    <cfRule type="expression" dxfId="33" priority="6" stopIfTrue="1">
      <formula>F22&lt;G22</formula>
    </cfRule>
  </conditionalFormatting>
  <conditionalFormatting sqref="I5:I11 I14 I22 I32">
    <cfRule type="expression" dxfId="32" priority="5" stopIfTrue="1">
      <formula>H5&lt;I5</formula>
    </cfRule>
  </conditionalFormatting>
  <conditionalFormatting sqref="K22 K26:K27 K29:K32">
    <cfRule type="expression" dxfId="31" priority="4" stopIfTrue="1">
      <formula>J22&lt;K22</formula>
    </cfRule>
  </conditionalFormatting>
  <conditionalFormatting sqref="M5 M22 M29:M32">
    <cfRule type="expression" dxfId="30" priority="3" stopIfTrue="1">
      <formula>L5&lt;M5</formula>
    </cfRule>
  </conditionalFormatting>
  <conditionalFormatting sqref="O5 O10:O13 O20:O22 O26:O28 O31:O32">
    <cfRule type="expression" dxfId="29" priority="2" stopIfTrue="1">
      <formula>N5&lt;O5</formula>
    </cfRule>
  </conditionalFormatting>
  <conditionalFormatting sqref="R5:R7 R14:R15 R22 R26 R31:R32">
    <cfRule type="expression" dxfId="28" priority="1" stopIfTrue="1">
      <formula>Q5&lt;R5</formula>
    </cfRule>
  </conditionalFormatting>
  <conditionalFormatting sqref="R8">
    <cfRule type="expression" dxfId="27" priority="166" stopIfTrue="1">
      <formula>Q9&lt;R8</formula>
    </cfRule>
  </conditionalFormatting>
  <conditionalFormatting sqref="R10:R11">
    <cfRule type="expression" dxfId="26" priority="156" stopIfTrue="1">
      <formula>Q10&lt;R10</formula>
    </cfRule>
  </conditionalFormatting>
  <pageMargins left="0.39370078740157483" right="0.19685039370078741" top="0" bottom="0.39370078740157483" header="0.51181102362204722" footer="0.15748031496062992"/>
  <pageSetup paperSize="9" orientation="landscape" horizontalDpi="300" verticalDpi="300" r:id="rId1"/>
  <headerFooter scaleWithDoc="0">
    <oddFooter>&amp;R河北折込センター　ＴＥＬ022-390-7322　ＦＡＸ：022-390-7822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3218-7537-4792-B80D-06BD52303BD5}">
  <sheetPr codeName="Sheet3">
    <pageSetUpPr fitToPage="1"/>
  </sheetPr>
  <dimension ref="A1:BQ50"/>
  <sheetViews>
    <sheetView showGridLines="0" showZeros="0" zoomScale="115" zoomScaleNormal="115" workbookViewId="0">
      <selection activeCell="C2" sqref="C2:H3"/>
    </sheetView>
  </sheetViews>
  <sheetFormatPr defaultRowHeight="11.25"/>
  <cols>
    <col min="1" max="1" width="3.375" style="2" customWidth="1"/>
    <col min="2" max="2" width="7.25" style="2" customWidth="1"/>
    <col min="3" max="3" width="7.125" style="2" customWidth="1"/>
    <col min="4" max="4" width="1.75" style="2" customWidth="1"/>
    <col min="5" max="5" width="4.875" style="2" customWidth="1"/>
    <col min="6" max="7" width="7.125" style="2" customWidth="1"/>
    <col min="8" max="8" width="1.625" style="2" customWidth="1"/>
    <col min="9" max="9" width="6.5" style="2" bestFit="1" customWidth="1"/>
    <col min="10" max="11" width="7.125" style="2" customWidth="1"/>
    <col min="12" max="12" width="1.25" style="2" customWidth="1"/>
    <col min="13" max="13" width="5.125" style="2" customWidth="1"/>
    <col min="14" max="15" width="7.125" style="2" customWidth="1"/>
    <col min="16" max="16" width="1.25" style="2" customWidth="1"/>
    <col min="17" max="17" width="5.125" style="2" customWidth="1"/>
    <col min="18" max="19" width="7.125" style="2" customWidth="1"/>
    <col min="20" max="20" width="1.25" style="2" customWidth="1"/>
    <col min="21" max="21" width="5.125" style="2" customWidth="1"/>
    <col min="22" max="22" width="6.625" style="2" customWidth="1"/>
    <col min="23" max="23" width="10.125" style="2" customWidth="1"/>
    <col min="24" max="24" width="1.75" style="2" customWidth="1"/>
    <col min="25" max="25" width="5.125" style="2" customWidth="1"/>
    <col min="26" max="26" width="7.125" style="2" customWidth="1"/>
    <col min="27" max="27" width="0.5" style="2" customWidth="1"/>
    <col min="28" max="28" width="2.75" style="2" customWidth="1"/>
    <col min="29" max="29" width="3" style="2" customWidth="1"/>
    <col min="30" max="30" width="5.875" style="2" customWidth="1"/>
    <col min="31" max="31" width="3.375" style="2" customWidth="1"/>
    <col min="32" max="16384" width="9" style="2"/>
  </cols>
  <sheetData>
    <row r="1" spans="1:69" ht="15" customHeight="1">
      <c r="A1" s="373">
        <v>46113</v>
      </c>
      <c r="B1" s="374"/>
      <c r="C1" s="71" t="s">
        <v>343</v>
      </c>
      <c r="D1" s="419"/>
      <c r="E1" s="419"/>
      <c r="F1" s="419"/>
      <c r="G1" s="419"/>
      <c r="H1" s="420"/>
      <c r="I1" s="391" t="s">
        <v>34</v>
      </c>
      <c r="J1" s="392"/>
      <c r="K1" s="392"/>
      <c r="L1" s="393"/>
      <c r="M1" s="71" t="s">
        <v>274</v>
      </c>
      <c r="N1" s="421"/>
      <c r="O1" s="422"/>
      <c r="P1" s="346" t="s">
        <v>36</v>
      </c>
      <c r="Q1" s="360"/>
      <c r="R1" s="346" t="s">
        <v>88</v>
      </c>
      <c r="S1" s="348">
        <f>S3+'東津軽郡・むつ市・下北郡・弘前市（中津軽郡）'!S3+黒石市・南津軽郡・五所川原市!T3+北津軽郡・つがる市・西津軽郡!S3+三戸郡・八戸市!S3+上北郡・十和田市・三沢市!S3</f>
        <v>0</v>
      </c>
      <c r="T1" s="349"/>
      <c r="U1" s="350"/>
      <c r="V1" s="346" t="s">
        <v>37</v>
      </c>
      <c r="W1" s="361"/>
      <c r="X1" s="361"/>
      <c r="Y1" s="361"/>
      <c r="Z1" s="360"/>
      <c r="AA1" s="1"/>
    </row>
    <row r="2" spans="1:69" ht="18" customHeight="1">
      <c r="A2" s="375" t="s">
        <v>31</v>
      </c>
      <c r="B2" s="376"/>
      <c r="C2" s="377"/>
      <c r="D2" s="378"/>
      <c r="E2" s="378"/>
      <c r="F2" s="378"/>
      <c r="G2" s="378"/>
      <c r="H2" s="378"/>
      <c r="I2" s="379"/>
      <c r="J2" s="380"/>
      <c r="K2" s="380"/>
      <c r="L2" s="381"/>
      <c r="M2" s="353"/>
      <c r="N2" s="354"/>
      <c r="O2" s="355"/>
      <c r="P2" s="356"/>
      <c r="Q2" s="357"/>
      <c r="R2" s="347"/>
      <c r="S2" s="351"/>
      <c r="T2" s="351"/>
      <c r="U2" s="352"/>
      <c r="V2" s="362"/>
      <c r="W2" s="363"/>
      <c r="X2" s="363"/>
      <c r="Y2" s="363"/>
      <c r="Z2" s="364"/>
      <c r="AA2" s="1"/>
      <c r="AB2" s="3">
        <v>1</v>
      </c>
    </row>
    <row r="3" spans="1:69" ht="18" customHeight="1">
      <c r="A3" s="385" t="s">
        <v>89</v>
      </c>
      <c r="B3" s="386"/>
      <c r="C3" s="377"/>
      <c r="D3" s="378"/>
      <c r="E3" s="378"/>
      <c r="F3" s="378"/>
      <c r="G3" s="378"/>
      <c r="H3" s="378"/>
      <c r="I3" s="382"/>
      <c r="J3" s="383"/>
      <c r="K3" s="383"/>
      <c r="L3" s="384"/>
      <c r="M3" s="353"/>
      <c r="N3" s="354"/>
      <c r="O3" s="355"/>
      <c r="P3" s="358"/>
      <c r="Q3" s="359"/>
      <c r="R3" s="4" t="s">
        <v>90</v>
      </c>
      <c r="S3" s="368">
        <f>SUM(N21,R21,V21,Z21,J27,N27,R27,V27,Z27)</f>
        <v>0</v>
      </c>
      <c r="T3" s="369"/>
      <c r="U3" s="370"/>
      <c r="V3" s="365"/>
      <c r="W3" s="366"/>
      <c r="X3" s="366"/>
      <c r="Y3" s="366"/>
      <c r="Z3" s="367"/>
      <c r="AB3" s="5"/>
    </row>
    <row r="4" spans="1:69" ht="18.95" customHeight="1">
      <c r="A4" s="389" t="s">
        <v>38</v>
      </c>
      <c r="B4" s="390"/>
      <c r="C4" s="6" t="s">
        <v>94</v>
      </c>
      <c r="D4" s="7"/>
      <c r="E4" s="8" t="s">
        <v>39</v>
      </c>
      <c r="F4" s="9" t="s">
        <v>40</v>
      </c>
      <c r="G4" s="6" t="s">
        <v>94</v>
      </c>
      <c r="H4" s="7"/>
      <c r="I4" s="8" t="s">
        <v>39</v>
      </c>
      <c r="J4" s="9" t="s">
        <v>40</v>
      </c>
      <c r="K4" s="10" t="s">
        <v>91</v>
      </c>
      <c r="L4" s="7"/>
      <c r="M4" s="8" t="s">
        <v>39</v>
      </c>
      <c r="N4" s="9" t="s">
        <v>40</v>
      </c>
      <c r="O4" s="11" t="s">
        <v>92</v>
      </c>
      <c r="P4" s="7"/>
      <c r="Q4" s="8" t="s">
        <v>39</v>
      </c>
      <c r="R4" s="9" t="s">
        <v>40</v>
      </c>
      <c r="S4" s="125" t="s">
        <v>20</v>
      </c>
      <c r="T4" s="32"/>
      <c r="U4" s="126" t="s">
        <v>323</v>
      </c>
      <c r="V4" s="127" t="s">
        <v>324</v>
      </c>
      <c r="W4" s="130" t="s">
        <v>377</v>
      </c>
      <c r="X4" s="105"/>
      <c r="Y4" s="131" t="s">
        <v>39</v>
      </c>
      <c r="Z4" s="127" t="s">
        <v>40</v>
      </c>
      <c r="AA4" s="12"/>
      <c r="AB4" s="345" t="s">
        <v>138</v>
      </c>
      <c r="AF4" s="13"/>
    </row>
    <row r="5" spans="1:69" s="17" customFormat="1" ht="18" customHeight="1">
      <c r="A5" s="62"/>
      <c r="B5" s="61"/>
      <c r="C5" s="270" t="s">
        <v>460</v>
      </c>
      <c r="D5" s="109" t="s">
        <v>15</v>
      </c>
      <c r="E5" s="58">
        <f>SUM(E7:E11)</f>
        <v>4050</v>
      </c>
      <c r="F5" s="137">
        <f>SUM(F6:F11)</f>
        <v>0</v>
      </c>
      <c r="G5" s="234" t="s">
        <v>300</v>
      </c>
      <c r="H5" s="109" t="s">
        <v>15</v>
      </c>
      <c r="I5" s="58">
        <v>4550</v>
      </c>
      <c r="J5" s="152"/>
      <c r="K5" s="14" t="s">
        <v>326</v>
      </c>
      <c r="L5" s="133" t="s">
        <v>354</v>
      </c>
      <c r="M5" s="15">
        <v>760</v>
      </c>
      <c r="N5" s="142"/>
      <c r="O5" s="14" t="s">
        <v>326</v>
      </c>
      <c r="P5" s="133" t="s">
        <v>354</v>
      </c>
      <c r="Q5" s="15">
        <v>260</v>
      </c>
      <c r="R5" s="142"/>
      <c r="S5" s="14" t="s">
        <v>326</v>
      </c>
      <c r="T5" s="133" t="s">
        <v>354</v>
      </c>
      <c r="U5" s="15">
        <v>530</v>
      </c>
      <c r="V5" s="142"/>
      <c r="W5" s="14" t="s">
        <v>326</v>
      </c>
      <c r="X5" s="133" t="s">
        <v>354</v>
      </c>
      <c r="Y5" s="15">
        <v>150</v>
      </c>
      <c r="Z5" s="142"/>
      <c r="AA5" s="16"/>
      <c r="AB5" s="345"/>
      <c r="AC5" s="2"/>
      <c r="AD5" s="13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s="17" customFormat="1" ht="18" customHeight="1">
      <c r="A6" s="18"/>
      <c r="B6" s="19"/>
      <c r="C6" s="57" t="s">
        <v>115</v>
      </c>
      <c r="D6" s="106"/>
      <c r="E6" s="15"/>
      <c r="F6" s="115"/>
      <c r="G6" s="67" t="s">
        <v>322</v>
      </c>
      <c r="H6" s="107" t="s">
        <v>15</v>
      </c>
      <c r="I6" s="22">
        <v>6150</v>
      </c>
      <c r="J6" s="146"/>
      <c r="K6" s="103" t="s">
        <v>452</v>
      </c>
      <c r="L6" s="134" t="s">
        <v>354</v>
      </c>
      <c r="M6" s="22">
        <v>300</v>
      </c>
      <c r="N6" s="142"/>
      <c r="O6" s="103" t="s">
        <v>449</v>
      </c>
      <c r="P6" s="134" t="s">
        <v>354</v>
      </c>
      <c r="Q6" s="22">
        <v>50</v>
      </c>
      <c r="R6" s="142"/>
      <c r="S6" s="103" t="s">
        <v>449</v>
      </c>
      <c r="T6" s="134" t="s">
        <v>354</v>
      </c>
      <c r="U6" s="22">
        <v>180</v>
      </c>
      <c r="V6" s="142"/>
      <c r="W6" s="103" t="s">
        <v>449</v>
      </c>
      <c r="X6" s="134" t="s">
        <v>354</v>
      </c>
      <c r="Y6" s="22">
        <v>30</v>
      </c>
      <c r="Z6" s="142"/>
      <c r="AA6" s="23"/>
      <c r="AB6" s="345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s="17" customFormat="1" ht="18" customHeight="1">
      <c r="A7" s="18"/>
      <c r="B7" s="19"/>
      <c r="C7" s="20" t="s">
        <v>96</v>
      </c>
      <c r="D7" s="107"/>
      <c r="E7" s="22">
        <v>650</v>
      </c>
      <c r="F7" s="142"/>
      <c r="G7" s="67" t="s">
        <v>317</v>
      </c>
      <c r="H7" s="107" t="s">
        <v>15</v>
      </c>
      <c r="I7" s="22">
        <v>4620</v>
      </c>
      <c r="J7" s="146"/>
      <c r="K7" s="14" t="s">
        <v>352</v>
      </c>
      <c r="L7" s="134" t="s">
        <v>354</v>
      </c>
      <c r="M7" s="22">
        <v>420</v>
      </c>
      <c r="N7" s="142"/>
      <c r="O7" s="14" t="s">
        <v>352</v>
      </c>
      <c r="P7" s="134" t="s">
        <v>354</v>
      </c>
      <c r="Q7" s="22">
        <v>120</v>
      </c>
      <c r="R7" s="142"/>
      <c r="S7" s="14" t="s">
        <v>352</v>
      </c>
      <c r="T7" s="134" t="s">
        <v>354</v>
      </c>
      <c r="U7" s="22">
        <v>220</v>
      </c>
      <c r="V7" s="142"/>
      <c r="W7" s="14" t="s">
        <v>352</v>
      </c>
      <c r="X7" s="134" t="s">
        <v>354</v>
      </c>
      <c r="Y7" s="22">
        <v>70</v>
      </c>
      <c r="Z7" s="142"/>
      <c r="AA7" s="23"/>
      <c r="AB7" s="345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s="17" customFormat="1" ht="18" customHeight="1">
      <c r="A8" s="18"/>
      <c r="B8" s="19"/>
      <c r="C8" s="20" t="s">
        <v>97</v>
      </c>
      <c r="D8" s="107"/>
      <c r="E8" s="22">
        <v>600</v>
      </c>
      <c r="F8" s="142"/>
      <c r="G8" s="67" t="s">
        <v>318</v>
      </c>
      <c r="H8" s="107" t="s">
        <v>15</v>
      </c>
      <c r="I8" s="22">
        <v>4630</v>
      </c>
      <c r="J8" s="146"/>
      <c r="K8" s="14" t="s">
        <v>297</v>
      </c>
      <c r="L8" s="134" t="s">
        <v>354</v>
      </c>
      <c r="M8" s="22">
        <v>650</v>
      </c>
      <c r="N8" s="142"/>
      <c r="O8" s="14" t="s">
        <v>297</v>
      </c>
      <c r="P8" s="134" t="s">
        <v>354</v>
      </c>
      <c r="Q8" s="22">
        <v>180</v>
      </c>
      <c r="R8" s="142"/>
      <c r="S8" s="14" t="s">
        <v>297</v>
      </c>
      <c r="T8" s="134" t="s">
        <v>354</v>
      </c>
      <c r="U8" s="22">
        <v>250</v>
      </c>
      <c r="V8" s="142"/>
      <c r="W8" s="14" t="s">
        <v>297</v>
      </c>
      <c r="X8" s="134" t="s">
        <v>354</v>
      </c>
      <c r="Y8" s="22">
        <v>60</v>
      </c>
      <c r="Z8" s="142"/>
      <c r="AA8" s="23"/>
      <c r="AB8" s="345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s="17" customFormat="1" ht="18" customHeight="1">
      <c r="A9" s="18"/>
      <c r="B9" s="19"/>
      <c r="C9" s="20" t="s">
        <v>98</v>
      </c>
      <c r="D9" s="107"/>
      <c r="E9" s="22">
        <v>550</v>
      </c>
      <c r="F9" s="142"/>
      <c r="G9" s="141" t="s">
        <v>321</v>
      </c>
      <c r="H9" s="113" t="s">
        <v>15</v>
      </c>
      <c r="I9" s="51">
        <v>4710</v>
      </c>
      <c r="J9" s="147"/>
      <c r="K9" s="14" t="s">
        <v>370</v>
      </c>
      <c r="L9" s="134" t="s">
        <v>354</v>
      </c>
      <c r="M9" s="22">
        <v>220</v>
      </c>
      <c r="N9" s="142"/>
      <c r="O9" s="14" t="s">
        <v>370</v>
      </c>
      <c r="P9" s="134" t="s">
        <v>354</v>
      </c>
      <c r="Q9" s="22">
        <v>50</v>
      </c>
      <c r="R9" s="142"/>
      <c r="S9" s="14" t="s">
        <v>370</v>
      </c>
      <c r="T9" s="134" t="s">
        <v>354</v>
      </c>
      <c r="U9" s="22">
        <v>70</v>
      </c>
      <c r="V9" s="142"/>
      <c r="W9" s="14" t="s">
        <v>370</v>
      </c>
      <c r="X9" s="134" t="s">
        <v>354</v>
      </c>
      <c r="Y9" s="22">
        <v>20</v>
      </c>
      <c r="Z9" s="142"/>
      <c r="AA9" s="16"/>
      <c r="AB9" s="345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s="17" customFormat="1" ht="18" customHeight="1">
      <c r="A10" s="18"/>
      <c r="B10" s="19"/>
      <c r="C10" s="66" t="s">
        <v>155</v>
      </c>
      <c r="D10" s="110"/>
      <c r="E10" s="63">
        <v>1100</v>
      </c>
      <c r="F10" s="142"/>
      <c r="G10" s="208" t="s">
        <v>464</v>
      </c>
      <c r="H10" s="106" t="s">
        <v>15</v>
      </c>
      <c r="I10" s="15">
        <f>SUM(I12:I13)</f>
        <v>3400</v>
      </c>
      <c r="J10" s="268">
        <f>SUM(J11:J13)</f>
        <v>0</v>
      </c>
      <c r="K10" s="14" t="s">
        <v>371</v>
      </c>
      <c r="L10" s="134" t="s">
        <v>354</v>
      </c>
      <c r="M10" s="22">
        <v>550</v>
      </c>
      <c r="N10" s="142"/>
      <c r="O10" s="14" t="s">
        <v>371</v>
      </c>
      <c r="P10" s="134" t="s">
        <v>354</v>
      </c>
      <c r="Q10" s="22">
        <v>100</v>
      </c>
      <c r="R10" s="142"/>
      <c r="S10" s="14" t="s">
        <v>371</v>
      </c>
      <c r="T10" s="134" t="s">
        <v>354</v>
      </c>
      <c r="U10" s="22">
        <v>120</v>
      </c>
      <c r="V10" s="142"/>
      <c r="W10" s="14" t="s">
        <v>371</v>
      </c>
      <c r="X10" s="134" t="s">
        <v>354</v>
      </c>
      <c r="Y10" s="22">
        <v>60</v>
      </c>
      <c r="Z10" s="142"/>
      <c r="AA10" s="16"/>
      <c r="AB10" s="345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s="17" customFormat="1" ht="18" customHeight="1">
      <c r="A11" s="18"/>
      <c r="B11" s="19"/>
      <c r="C11" s="114" t="s">
        <v>296</v>
      </c>
      <c r="D11" s="113"/>
      <c r="E11" s="51">
        <v>1150</v>
      </c>
      <c r="F11" s="147"/>
      <c r="G11" s="120" t="s">
        <v>327</v>
      </c>
      <c r="H11" s="68"/>
      <c r="I11" s="22"/>
      <c r="J11" s="115"/>
      <c r="K11" s="14" t="s">
        <v>372</v>
      </c>
      <c r="L11" s="134" t="s">
        <v>354</v>
      </c>
      <c r="M11" s="22">
        <v>410</v>
      </c>
      <c r="N11" s="142"/>
      <c r="O11" s="14" t="s">
        <v>372</v>
      </c>
      <c r="P11" s="134" t="s">
        <v>354</v>
      </c>
      <c r="Q11" s="22">
        <v>140</v>
      </c>
      <c r="R11" s="142"/>
      <c r="S11" s="14" t="s">
        <v>372</v>
      </c>
      <c r="T11" s="134" t="s">
        <v>354</v>
      </c>
      <c r="U11" s="22">
        <v>200</v>
      </c>
      <c r="V11" s="142"/>
      <c r="W11" s="14" t="s">
        <v>372</v>
      </c>
      <c r="X11" s="134" t="s">
        <v>354</v>
      </c>
      <c r="Y11" s="56">
        <v>50</v>
      </c>
      <c r="Z11" s="146"/>
      <c r="AA11" s="23"/>
      <c r="AB11" s="345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s="17" customFormat="1" ht="18" customHeight="1">
      <c r="A12" s="18"/>
      <c r="B12" s="19"/>
      <c r="C12" s="267" t="s">
        <v>450</v>
      </c>
      <c r="D12" s="121" t="s">
        <v>15</v>
      </c>
      <c r="E12" s="33">
        <v>4270</v>
      </c>
      <c r="F12" s="129"/>
      <c r="G12" s="20" t="s">
        <v>424</v>
      </c>
      <c r="H12" s="107"/>
      <c r="I12" s="22">
        <v>1870</v>
      </c>
      <c r="J12" s="142"/>
      <c r="K12" s="14" t="s">
        <v>388</v>
      </c>
      <c r="L12" s="134" t="s">
        <v>354</v>
      </c>
      <c r="M12" s="22">
        <v>270</v>
      </c>
      <c r="N12" s="142"/>
      <c r="O12" s="14" t="s">
        <v>388</v>
      </c>
      <c r="P12" s="134" t="s">
        <v>354</v>
      </c>
      <c r="Q12" s="22">
        <v>30</v>
      </c>
      <c r="R12" s="142"/>
      <c r="S12" s="14" t="s">
        <v>388</v>
      </c>
      <c r="T12" s="134" t="s">
        <v>354</v>
      </c>
      <c r="U12" s="22">
        <v>90</v>
      </c>
      <c r="V12" s="142"/>
      <c r="W12" s="14" t="s">
        <v>388</v>
      </c>
      <c r="X12" s="134" t="s">
        <v>354</v>
      </c>
      <c r="Y12" s="56">
        <v>10</v>
      </c>
      <c r="Z12" s="146"/>
      <c r="AA12" s="23"/>
      <c r="AB12" s="27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s="17" customFormat="1" ht="18" customHeight="1">
      <c r="A13" s="18"/>
      <c r="B13" s="19"/>
      <c r="C13" s="271" t="s">
        <v>459</v>
      </c>
      <c r="D13" s="109" t="s">
        <v>15</v>
      </c>
      <c r="E13" s="58">
        <f>SUM(E15:E16)</f>
        <v>6000</v>
      </c>
      <c r="F13" s="124">
        <f>SUM(F14:F16)</f>
        <v>0</v>
      </c>
      <c r="G13" s="49" t="s">
        <v>328</v>
      </c>
      <c r="H13" s="113"/>
      <c r="I13" s="51">
        <v>1530</v>
      </c>
      <c r="J13" s="147"/>
      <c r="K13" s="14" t="s">
        <v>389</v>
      </c>
      <c r="L13" s="134" t="s">
        <v>354</v>
      </c>
      <c r="M13" s="22">
        <v>290</v>
      </c>
      <c r="N13" s="142"/>
      <c r="O13" s="14" t="s">
        <v>389</v>
      </c>
      <c r="P13" s="134" t="s">
        <v>354</v>
      </c>
      <c r="Q13" s="22">
        <v>50</v>
      </c>
      <c r="R13" s="142"/>
      <c r="S13" s="14" t="s">
        <v>389</v>
      </c>
      <c r="T13" s="134" t="s">
        <v>354</v>
      </c>
      <c r="U13" s="24">
        <v>100</v>
      </c>
      <c r="V13" s="142"/>
      <c r="W13" s="14" t="s">
        <v>389</v>
      </c>
      <c r="X13" s="134" t="s">
        <v>354</v>
      </c>
      <c r="Y13" s="132">
        <v>20</v>
      </c>
      <c r="Z13" s="146"/>
      <c r="AA13" s="16"/>
      <c r="AB13" s="27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s="17" customFormat="1" ht="18" customHeight="1">
      <c r="A14" s="18"/>
      <c r="B14" s="19"/>
      <c r="C14" s="255" t="s">
        <v>115</v>
      </c>
      <c r="D14" s="86"/>
      <c r="E14" s="83"/>
      <c r="F14" s="230"/>
      <c r="G14" s="259" t="s">
        <v>462</v>
      </c>
      <c r="H14" s="212" t="s">
        <v>15</v>
      </c>
      <c r="I14" s="85">
        <f>SUM(I16:I18)</f>
        <v>4600</v>
      </c>
      <c r="J14" s="260">
        <f>SUM(J15:J18)</f>
        <v>0</v>
      </c>
      <c r="K14" s="14" t="s">
        <v>390</v>
      </c>
      <c r="L14" s="134" t="s">
        <v>354</v>
      </c>
      <c r="M14" s="22">
        <v>320</v>
      </c>
      <c r="N14" s="142"/>
      <c r="O14" s="14" t="s">
        <v>390</v>
      </c>
      <c r="P14" s="134" t="s">
        <v>354</v>
      </c>
      <c r="Q14" s="22">
        <v>60</v>
      </c>
      <c r="R14" s="142"/>
      <c r="S14" s="14" t="s">
        <v>390</v>
      </c>
      <c r="T14" s="134" t="s">
        <v>354</v>
      </c>
      <c r="U14" s="56">
        <v>80</v>
      </c>
      <c r="V14" s="146"/>
      <c r="W14" s="14" t="s">
        <v>390</v>
      </c>
      <c r="X14" s="134" t="s">
        <v>354</v>
      </c>
      <c r="Y14" s="56">
        <v>30</v>
      </c>
      <c r="Z14" s="146"/>
      <c r="AA14" s="13"/>
      <c r="AB14" s="27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s="17" customFormat="1" ht="18" customHeight="1">
      <c r="A15" s="118"/>
      <c r="B15" s="261"/>
      <c r="C15" s="218" t="s">
        <v>400</v>
      </c>
      <c r="D15" s="86"/>
      <c r="E15" s="22">
        <v>2100</v>
      </c>
      <c r="F15" s="142"/>
      <c r="G15" s="120" t="s">
        <v>329</v>
      </c>
      <c r="H15" s="68"/>
      <c r="I15" s="22"/>
      <c r="J15" s="115"/>
      <c r="K15" s="14" t="s">
        <v>391</v>
      </c>
      <c r="L15" s="134" t="s">
        <v>354</v>
      </c>
      <c r="M15" s="22">
        <v>220</v>
      </c>
      <c r="N15" s="142"/>
      <c r="O15" s="14" t="s">
        <v>391</v>
      </c>
      <c r="P15" s="134" t="s">
        <v>354</v>
      </c>
      <c r="Q15" s="22">
        <v>70</v>
      </c>
      <c r="R15" s="142"/>
      <c r="S15" s="14" t="s">
        <v>391</v>
      </c>
      <c r="T15" s="134" t="s">
        <v>354</v>
      </c>
      <c r="U15" s="55">
        <v>210</v>
      </c>
      <c r="V15" s="146"/>
      <c r="W15" s="14" t="s">
        <v>391</v>
      </c>
      <c r="X15" s="134" t="s">
        <v>354</v>
      </c>
      <c r="Y15" s="56">
        <v>30</v>
      </c>
      <c r="Z15" s="146"/>
      <c r="AA15" s="13"/>
      <c r="AB15" s="27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s="17" customFormat="1" ht="18" customHeight="1">
      <c r="A16" s="387" t="s">
        <v>95</v>
      </c>
      <c r="B16" s="388"/>
      <c r="C16" s="257" t="s">
        <v>451</v>
      </c>
      <c r="D16" s="102"/>
      <c r="E16" s="51">
        <v>3900</v>
      </c>
      <c r="F16" s="142"/>
      <c r="G16" s="26" t="s">
        <v>29</v>
      </c>
      <c r="H16" s="108"/>
      <c r="I16" s="24">
        <v>940</v>
      </c>
      <c r="J16" s="142"/>
      <c r="K16" s="14" t="s">
        <v>392</v>
      </c>
      <c r="L16" s="139" t="s">
        <v>354</v>
      </c>
      <c r="M16" s="22">
        <v>30</v>
      </c>
      <c r="N16" s="142"/>
      <c r="O16" s="14" t="s">
        <v>392</v>
      </c>
      <c r="P16" s="134" t="s">
        <v>354</v>
      </c>
      <c r="Q16" s="22">
        <v>10</v>
      </c>
      <c r="R16" s="142"/>
      <c r="S16" s="14" t="s">
        <v>392</v>
      </c>
      <c r="T16" s="134" t="s">
        <v>354</v>
      </c>
      <c r="U16" s="22">
        <v>10</v>
      </c>
      <c r="V16" s="146"/>
      <c r="W16" s="14" t="s">
        <v>392</v>
      </c>
      <c r="X16" s="134" t="s">
        <v>354</v>
      </c>
      <c r="Y16" s="22">
        <v>10</v>
      </c>
      <c r="Z16" s="142"/>
      <c r="AA16" s="13"/>
      <c r="AB16" s="27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17" customFormat="1" ht="18" customHeight="1">
      <c r="A17" s="371" t="s">
        <v>164</v>
      </c>
      <c r="B17" s="372"/>
      <c r="C17" s="270" t="s">
        <v>461</v>
      </c>
      <c r="D17" s="109" t="s">
        <v>15</v>
      </c>
      <c r="E17" s="138">
        <f>SUM(E19:E22)</f>
        <v>8700</v>
      </c>
      <c r="F17" s="124">
        <f>SUM(F18:F22)</f>
        <v>0</v>
      </c>
      <c r="G17" s="65" t="s">
        <v>116</v>
      </c>
      <c r="H17" s="135"/>
      <c r="I17" s="84">
        <v>1230</v>
      </c>
      <c r="J17" s="142"/>
      <c r="K17" s="14" t="s">
        <v>393</v>
      </c>
      <c r="L17" s="139" t="s">
        <v>354</v>
      </c>
      <c r="M17" s="22">
        <v>20</v>
      </c>
      <c r="N17" s="142"/>
      <c r="O17" s="14" t="s">
        <v>393</v>
      </c>
      <c r="P17" s="134" t="s">
        <v>354</v>
      </c>
      <c r="Q17" s="22">
        <v>10</v>
      </c>
      <c r="R17" s="142"/>
      <c r="S17" s="14" t="s">
        <v>393</v>
      </c>
      <c r="T17" s="134" t="s">
        <v>354</v>
      </c>
      <c r="U17" s="22">
        <v>10</v>
      </c>
      <c r="V17" s="146"/>
      <c r="W17" s="14" t="s">
        <v>393</v>
      </c>
      <c r="X17" s="134" t="s">
        <v>354</v>
      </c>
      <c r="Y17" s="22">
        <v>10</v>
      </c>
      <c r="Z17" s="153"/>
      <c r="AA17" s="13"/>
      <c r="AB17" s="27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17" customFormat="1" ht="18" customHeight="1">
      <c r="A18" s="18"/>
      <c r="B18" s="19"/>
      <c r="C18" s="57" t="s">
        <v>115</v>
      </c>
      <c r="D18" s="106"/>
      <c r="E18" s="15"/>
      <c r="F18" s="115"/>
      <c r="G18" s="136" t="s">
        <v>330</v>
      </c>
      <c r="H18" s="50"/>
      <c r="I18" s="51">
        <v>2430</v>
      </c>
      <c r="J18" s="219"/>
      <c r="K18" s="14" t="s">
        <v>394</v>
      </c>
      <c r="L18" s="139" t="s">
        <v>354</v>
      </c>
      <c r="M18" s="22">
        <v>50</v>
      </c>
      <c r="N18" s="154"/>
      <c r="O18" s="14" t="s">
        <v>394</v>
      </c>
      <c r="P18" s="134" t="s">
        <v>354</v>
      </c>
      <c r="Q18" s="22">
        <v>20</v>
      </c>
      <c r="R18" s="142"/>
      <c r="S18" s="14" t="s">
        <v>394</v>
      </c>
      <c r="T18" s="134" t="s">
        <v>354</v>
      </c>
      <c r="U18" s="22">
        <v>30</v>
      </c>
      <c r="V18" s="146"/>
      <c r="W18" s="14"/>
      <c r="X18" s="134"/>
      <c r="Y18" s="22"/>
      <c r="Z18" s="142"/>
      <c r="AA18" s="13"/>
      <c r="AB18" s="27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17" customFormat="1" ht="18" customHeight="1">
      <c r="A19" s="18"/>
      <c r="B19" s="19"/>
      <c r="C19" s="20" t="s">
        <v>151</v>
      </c>
      <c r="D19" s="107"/>
      <c r="E19" s="22">
        <v>2650</v>
      </c>
      <c r="F19" s="142"/>
      <c r="G19" s="256" t="s">
        <v>99</v>
      </c>
      <c r="H19" s="107" t="s">
        <v>15</v>
      </c>
      <c r="I19" s="22">
        <v>1320</v>
      </c>
      <c r="J19" s="142"/>
      <c r="K19" s="14" t="s">
        <v>395</v>
      </c>
      <c r="L19" s="139" t="s">
        <v>354</v>
      </c>
      <c r="M19" s="22">
        <v>20</v>
      </c>
      <c r="N19" s="142"/>
      <c r="O19" s="14" t="s">
        <v>395</v>
      </c>
      <c r="P19" s="134" t="s">
        <v>354</v>
      </c>
      <c r="Q19" s="22">
        <v>10</v>
      </c>
      <c r="R19" s="142"/>
      <c r="S19" s="14" t="s">
        <v>395</v>
      </c>
      <c r="T19" s="134" t="s">
        <v>354</v>
      </c>
      <c r="U19" s="22">
        <v>10</v>
      </c>
      <c r="V19" s="146"/>
      <c r="W19" s="14" t="s">
        <v>395</v>
      </c>
      <c r="X19" s="134" t="s">
        <v>354</v>
      </c>
      <c r="Y19" s="22">
        <v>10</v>
      </c>
      <c r="Z19" s="142"/>
      <c r="AA19" s="13"/>
      <c r="AB19" s="27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17" customFormat="1" ht="18" customHeight="1">
      <c r="A20" s="18"/>
      <c r="B20" s="261"/>
      <c r="C20" s="20" t="s">
        <v>152</v>
      </c>
      <c r="D20" s="107"/>
      <c r="E20" s="22">
        <v>1400</v>
      </c>
      <c r="F20" s="142"/>
      <c r="G20" s="256" t="s">
        <v>100</v>
      </c>
      <c r="H20" s="107" t="s">
        <v>15</v>
      </c>
      <c r="I20" s="22">
        <v>1020</v>
      </c>
      <c r="J20" s="142"/>
      <c r="K20" s="14" t="s">
        <v>396</v>
      </c>
      <c r="L20" s="139" t="s">
        <v>354</v>
      </c>
      <c r="M20" s="22">
        <v>60</v>
      </c>
      <c r="N20" s="142"/>
      <c r="O20" s="14" t="s">
        <v>396</v>
      </c>
      <c r="P20" s="134" t="s">
        <v>354</v>
      </c>
      <c r="Q20" s="22">
        <v>40</v>
      </c>
      <c r="R20" s="142"/>
      <c r="S20" s="14" t="s">
        <v>396</v>
      </c>
      <c r="T20" s="134" t="s">
        <v>354</v>
      </c>
      <c r="U20" s="22">
        <v>50</v>
      </c>
      <c r="V20" s="146"/>
      <c r="W20" s="14" t="s">
        <v>397</v>
      </c>
      <c r="X20" s="134" t="s">
        <v>354</v>
      </c>
      <c r="Y20" s="22">
        <v>190</v>
      </c>
      <c r="Z20" s="142"/>
      <c r="AA20" s="13"/>
      <c r="AB20" s="27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17" customFormat="1" ht="18" customHeight="1">
      <c r="A21" s="18"/>
      <c r="B21" s="261"/>
      <c r="C21" s="20" t="s">
        <v>153</v>
      </c>
      <c r="D21" s="107"/>
      <c r="E21" s="22">
        <v>2650</v>
      </c>
      <c r="F21" s="142"/>
      <c r="G21" s="20" t="s">
        <v>101</v>
      </c>
      <c r="H21" s="107" t="s">
        <v>15</v>
      </c>
      <c r="I21" s="22">
        <v>2200</v>
      </c>
      <c r="J21" s="142"/>
      <c r="K21" s="31" t="s">
        <v>93</v>
      </c>
      <c r="L21" s="59"/>
      <c r="M21" s="60">
        <f>SUM(M5:M20)</f>
        <v>4590</v>
      </c>
      <c r="N21" s="122">
        <f>SUM(N5:N20)</f>
        <v>0</v>
      </c>
      <c r="O21" s="31" t="s">
        <v>93</v>
      </c>
      <c r="P21" s="59"/>
      <c r="Q21" s="60">
        <f>SUM(Q5:Q20)</f>
        <v>1200</v>
      </c>
      <c r="R21" s="122">
        <f>SUM(R5:R20)</f>
        <v>0</v>
      </c>
      <c r="S21" s="31" t="s">
        <v>93</v>
      </c>
      <c r="T21" s="59"/>
      <c r="U21" s="60">
        <f>SUM(U5:U20)</f>
        <v>2160</v>
      </c>
      <c r="V21" s="122">
        <f>SUM(V5:V20)</f>
        <v>0</v>
      </c>
      <c r="W21" s="31" t="s">
        <v>93</v>
      </c>
      <c r="X21" s="59"/>
      <c r="Y21" s="60">
        <f>SUM(Y5:Y20)</f>
        <v>750</v>
      </c>
      <c r="Z21" s="122">
        <f>SUM(Z5:Z20)</f>
        <v>0</v>
      </c>
      <c r="AA21" s="13"/>
      <c r="AB21" s="27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s="17" customFormat="1" ht="18" customHeight="1">
      <c r="A22" s="18"/>
      <c r="B22" s="261"/>
      <c r="C22" s="49" t="s">
        <v>154</v>
      </c>
      <c r="D22" s="113"/>
      <c r="E22" s="51">
        <v>2000</v>
      </c>
      <c r="F22" s="147"/>
      <c r="G22" s="20" t="s">
        <v>102</v>
      </c>
      <c r="H22" s="108" t="s">
        <v>15</v>
      </c>
      <c r="I22" s="22">
        <v>2200</v>
      </c>
      <c r="J22" s="142"/>
      <c r="K22" s="11" t="s">
        <v>353</v>
      </c>
      <c r="L22" s="7"/>
      <c r="M22" s="8" t="s">
        <v>39</v>
      </c>
      <c r="N22" s="9" t="s">
        <v>40</v>
      </c>
      <c r="O22" s="140" t="s">
        <v>18</v>
      </c>
      <c r="P22" s="7"/>
      <c r="Q22" s="8" t="s">
        <v>39</v>
      </c>
      <c r="R22" s="9" t="s">
        <v>40</v>
      </c>
      <c r="S22" s="11" t="s">
        <v>355</v>
      </c>
      <c r="T22" s="7"/>
      <c r="U22" s="8" t="s">
        <v>39</v>
      </c>
      <c r="V22" s="9" t="s">
        <v>40</v>
      </c>
      <c r="W22" s="11" t="s">
        <v>17</v>
      </c>
      <c r="X22" s="7"/>
      <c r="Y22" s="8" t="s">
        <v>39</v>
      </c>
      <c r="Z22" s="9" t="s">
        <v>40</v>
      </c>
      <c r="AA22" s="13"/>
      <c r="AB22" s="27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s="17" customFormat="1" ht="18" customHeight="1">
      <c r="A23" s="18"/>
      <c r="B23" s="64"/>
      <c r="C23" s="228"/>
      <c r="D23" s="225"/>
      <c r="E23" s="226"/>
      <c r="F23" s="229"/>
      <c r="G23" s="269" t="s">
        <v>294</v>
      </c>
      <c r="H23" s="108" t="s">
        <v>15</v>
      </c>
      <c r="I23" s="24">
        <v>3750</v>
      </c>
      <c r="J23" s="143"/>
      <c r="K23" s="14" t="s">
        <v>112</v>
      </c>
      <c r="L23" s="106"/>
      <c r="M23" s="15">
        <v>1100</v>
      </c>
      <c r="N23" s="213"/>
      <c r="O23" s="117" t="s">
        <v>407</v>
      </c>
      <c r="P23" s="112" t="s">
        <v>19</v>
      </c>
      <c r="Q23" s="22">
        <v>240</v>
      </c>
      <c r="R23" s="215"/>
      <c r="S23" s="87" t="s">
        <v>411</v>
      </c>
      <c r="T23" s="68"/>
      <c r="U23" s="22">
        <v>420</v>
      </c>
      <c r="V23" s="214"/>
      <c r="W23" s="87" t="s">
        <v>412</v>
      </c>
      <c r="X23" s="68"/>
      <c r="Y23" s="22">
        <v>1270</v>
      </c>
      <c r="Z23" s="214"/>
      <c r="AA23" s="13"/>
      <c r="AB23" s="27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s="17" customFormat="1" ht="18" customHeight="1">
      <c r="A24" s="18"/>
      <c r="B24" s="64"/>
      <c r="C24" s="227"/>
      <c r="D24" s="86"/>
      <c r="E24" s="83"/>
      <c r="F24" s="230"/>
      <c r="G24" s="83"/>
      <c r="H24" s="86"/>
      <c r="I24" s="83"/>
      <c r="J24" s="86"/>
      <c r="K24" s="20" t="s">
        <v>113</v>
      </c>
      <c r="L24" s="107"/>
      <c r="M24" s="22">
        <v>1700</v>
      </c>
      <c r="N24" s="214"/>
      <c r="O24" s="117" t="s">
        <v>408</v>
      </c>
      <c r="P24" s="112" t="s">
        <v>19</v>
      </c>
      <c r="Q24" s="22">
        <v>220</v>
      </c>
      <c r="R24" s="215"/>
      <c r="S24" s="25"/>
      <c r="T24" s="21"/>
      <c r="U24" s="22"/>
      <c r="V24" s="115"/>
      <c r="W24" s="87"/>
      <c r="X24" s="68"/>
      <c r="Y24" s="22"/>
      <c r="Z24" s="215"/>
      <c r="AA24" s="13"/>
      <c r="AB24" s="27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s="17" customFormat="1" ht="18" customHeight="1">
      <c r="A25" s="18"/>
      <c r="B25" s="64"/>
      <c r="C25" s="227"/>
      <c r="D25" s="86"/>
      <c r="E25" s="83"/>
      <c r="F25" s="230"/>
      <c r="G25" s="83"/>
      <c r="H25" s="86"/>
      <c r="I25" s="83"/>
      <c r="J25" s="230"/>
      <c r="K25" s="20" t="s">
        <v>352</v>
      </c>
      <c r="L25" s="107"/>
      <c r="M25" s="22">
        <v>900</v>
      </c>
      <c r="N25" s="215"/>
      <c r="O25" s="117" t="s">
        <v>409</v>
      </c>
      <c r="P25" s="112" t="s">
        <v>19</v>
      </c>
      <c r="Q25" s="22">
        <v>40</v>
      </c>
      <c r="R25" s="215"/>
      <c r="S25" s="28"/>
      <c r="T25" s="21"/>
      <c r="U25" s="24"/>
      <c r="V25" s="115"/>
      <c r="W25" s="82"/>
      <c r="X25" s="104"/>
      <c r="Y25" s="132"/>
      <c r="Z25" s="116"/>
      <c r="AA25" s="13"/>
      <c r="AB25" s="27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17" customFormat="1" ht="18" customHeight="1">
      <c r="A26" s="29"/>
      <c r="B26" s="119"/>
      <c r="C26" s="141"/>
      <c r="D26" s="113"/>
      <c r="E26" s="51"/>
      <c r="F26" s="254"/>
      <c r="G26" s="258"/>
      <c r="H26" s="113"/>
      <c r="I26" s="51"/>
      <c r="J26" s="254"/>
      <c r="K26" s="20" t="s">
        <v>114</v>
      </c>
      <c r="L26" s="107"/>
      <c r="M26" s="22">
        <v>1000</v>
      </c>
      <c r="N26" s="143"/>
      <c r="O26" s="128" t="s">
        <v>410</v>
      </c>
      <c r="P26" s="111" t="s">
        <v>19</v>
      </c>
      <c r="Q26" s="24">
        <v>40</v>
      </c>
      <c r="R26" s="216"/>
      <c r="S26" s="101"/>
      <c r="T26" s="21"/>
      <c r="U26" s="56"/>
      <c r="V26" s="116"/>
      <c r="W26" s="82"/>
      <c r="X26" s="104"/>
      <c r="Y26" s="56"/>
      <c r="Z26" s="116"/>
      <c r="AA26" s="13"/>
      <c r="AB26" s="27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17" customFormat="1" ht="18" customHeight="1">
      <c r="A27" s="29" t="s">
        <v>117</v>
      </c>
      <c r="B27" s="30">
        <f>I27+M27+Q27+U27+Y27+M21+Q21+U21+Y21</f>
        <v>81800</v>
      </c>
      <c r="C27" s="31"/>
      <c r="D27" s="121"/>
      <c r="E27" s="33"/>
      <c r="F27" s="129"/>
      <c r="G27" s="31" t="s">
        <v>93</v>
      </c>
      <c r="H27" s="59"/>
      <c r="I27" s="33">
        <f>SUM(E5,E12,E13,E17,I19:I23,I10,I14,I5:I9)</f>
        <v>66170</v>
      </c>
      <c r="J27" s="123">
        <f>SUM(F5,F12,F13,F17,J5:J9,J10,J14,J19:J23)</f>
        <v>0</v>
      </c>
      <c r="K27" s="31" t="s">
        <v>93</v>
      </c>
      <c r="L27" s="59"/>
      <c r="M27" s="60">
        <f>SUM(M23:M26)</f>
        <v>4700</v>
      </c>
      <c r="N27" s="122">
        <f>SUM(N23:N26)</f>
        <v>0</v>
      </c>
      <c r="O27" s="31" t="s">
        <v>93</v>
      </c>
      <c r="P27" s="59"/>
      <c r="Q27" s="60">
        <f>SUM(Q23:Q26)</f>
        <v>540</v>
      </c>
      <c r="R27" s="122">
        <f>SUM(R23:R26)</f>
        <v>0</v>
      </c>
      <c r="S27" s="31" t="s">
        <v>93</v>
      </c>
      <c r="T27" s="59"/>
      <c r="U27" s="60">
        <f>SUM(U23:U26)</f>
        <v>420</v>
      </c>
      <c r="V27" s="122">
        <f>SUM(V23:V26)</f>
        <v>0</v>
      </c>
      <c r="W27" s="31" t="s">
        <v>16</v>
      </c>
      <c r="X27" s="59"/>
      <c r="Y27" s="60">
        <f>SUM(Y23:Y26)</f>
        <v>1270</v>
      </c>
      <c r="Z27" s="122">
        <f>SUM(Z23:Z26)</f>
        <v>0</v>
      </c>
      <c r="AA27" s="13"/>
      <c r="AB27" s="27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410" customFormat="1" ht="15" customHeight="1">
      <c r="A28" s="403"/>
      <c r="B28" s="404"/>
      <c r="C28" s="404" t="s">
        <v>147</v>
      </c>
      <c r="D28" s="405"/>
      <c r="E28" s="403"/>
      <c r="F28" s="406"/>
      <c r="G28" s="403"/>
      <c r="H28" s="405"/>
      <c r="I28" s="403"/>
      <c r="J28" s="406"/>
      <c r="K28" s="403"/>
      <c r="L28" s="405"/>
      <c r="M28" s="403"/>
      <c r="N28" s="406"/>
      <c r="O28" s="403"/>
      <c r="P28" s="405"/>
      <c r="Q28" s="403"/>
      <c r="R28" s="406"/>
      <c r="S28" s="403"/>
      <c r="T28" s="405"/>
      <c r="U28" s="403"/>
      <c r="V28" s="406"/>
      <c r="W28" s="403"/>
      <c r="X28" s="405"/>
      <c r="Y28" s="403"/>
      <c r="Z28" s="406"/>
      <c r="AA28" s="407"/>
      <c r="AB28" s="408"/>
      <c r="AC28" s="409"/>
      <c r="AD28" s="409"/>
      <c r="AE28" s="409"/>
      <c r="AF28" s="409"/>
      <c r="AG28" s="409"/>
      <c r="AH28" s="409"/>
      <c r="AI28" s="409"/>
      <c r="AJ28" s="409"/>
      <c r="AK28" s="409"/>
      <c r="AL28" s="409"/>
      <c r="AM28" s="409"/>
      <c r="AN28" s="409"/>
      <c r="AO28" s="409"/>
      <c r="AP28" s="409"/>
      <c r="AQ28" s="409"/>
      <c r="AR28" s="409"/>
      <c r="AS28" s="409"/>
      <c r="AT28" s="409"/>
      <c r="AU28" s="409"/>
      <c r="AV28" s="409"/>
      <c r="AW28" s="409"/>
      <c r="AX28" s="409"/>
      <c r="AY28" s="409"/>
      <c r="AZ28" s="409"/>
      <c r="BA28" s="409"/>
      <c r="BB28" s="409"/>
      <c r="BC28" s="409"/>
      <c r="BD28" s="409"/>
      <c r="BE28" s="409"/>
      <c r="BF28" s="409"/>
      <c r="BG28" s="409"/>
      <c r="BH28" s="409"/>
      <c r="BI28" s="409"/>
      <c r="BJ28" s="409"/>
      <c r="BK28" s="409"/>
      <c r="BL28" s="409"/>
      <c r="BM28" s="409"/>
      <c r="BN28" s="409"/>
      <c r="BO28" s="409"/>
      <c r="BP28" s="409"/>
      <c r="BQ28" s="409"/>
    </row>
    <row r="29" spans="1:69" s="410" customFormat="1" ht="15" customHeight="1">
      <c r="A29" s="403"/>
      <c r="C29" s="404" t="s">
        <v>382</v>
      </c>
      <c r="D29" s="405"/>
      <c r="E29" s="403"/>
      <c r="F29" s="406"/>
      <c r="G29" s="403"/>
      <c r="H29" s="405"/>
      <c r="I29" s="403"/>
      <c r="J29" s="406"/>
      <c r="K29" s="403"/>
      <c r="L29" s="405"/>
      <c r="M29" s="403"/>
      <c r="N29" s="406"/>
      <c r="O29" s="403"/>
      <c r="P29" s="405"/>
      <c r="Q29" s="403"/>
      <c r="R29" s="406"/>
      <c r="S29" s="403"/>
      <c r="T29" s="405"/>
      <c r="U29" s="403"/>
      <c r="V29" s="406"/>
      <c r="X29" s="405"/>
      <c r="Y29" s="403"/>
      <c r="Z29" s="406"/>
      <c r="AA29" s="407"/>
      <c r="AB29" s="408"/>
      <c r="AC29" s="409"/>
      <c r="AD29" s="409"/>
      <c r="AE29" s="409"/>
      <c r="AF29" s="409"/>
      <c r="AG29" s="409"/>
      <c r="AH29" s="409"/>
      <c r="AI29" s="409"/>
      <c r="AJ29" s="409"/>
      <c r="AK29" s="409"/>
      <c r="AL29" s="409"/>
      <c r="AM29" s="409"/>
      <c r="AN29" s="409"/>
      <c r="AO29" s="409"/>
      <c r="AP29" s="409"/>
      <c r="AQ29" s="409"/>
      <c r="AR29" s="409"/>
      <c r="AS29" s="409"/>
      <c r="AT29" s="409"/>
      <c r="AU29" s="409"/>
      <c r="AV29" s="409"/>
      <c r="AW29" s="409"/>
      <c r="AX29" s="409"/>
      <c r="AY29" s="409"/>
      <c r="AZ29" s="409"/>
      <c r="BA29" s="409"/>
      <c r="BB29" s="409"/>
      <c r="BC29" s="409"/>
      <c r="BD29" s="409"/>
      <c r="BE29" s="409"/>
      <c r="BF29" s="409"/>
      <c r="BG29" s="409"/>
      <c r="BH29" s="409"/>
      <c r="BI29" s="409"/>
      <c r="BJ29" s="409"/>
      <c r="BK29" s="409"/>
      <c r="BL29" s="409"/>
      <c r="BM29" s="409"/>
      <c r="BN29" s="409"/>
      <c r="BO29" s="409"/>
      <c r="BP29" s="409"/>
      <c r="BQ29" s="409"/>
    </row>
    <row r="30" spans="1:69" s="410" customFormat="1" ht="13.5" customHeight="1">
      <c r="A30" s="403"/>
      <c r="B30" s="411"/>
      <c r="C30" s="412" t="s">
        <v>448</v>
      </c>
      <c r="D30" s="405"/>
      <c r="E30" s="403"/>
      <c r="F30" s="413"/>
      <c r="G30" s="414"/>
      <c r="H30" s="415"/>
      <c r="I30" s="403"/>
      <c r="J30" s="413"/>
      <c r="K30" s="403"/>
      <c r="L30" s="405"/>
      <c r="M30" s="403"/>
      <c r="N30" s="416"/>
      <c r="O30" s="417"/>
      <c r="P30" s="415"/>
      <c r="Q30" s="403"/>
      <c r="R30" s="413"/>
      <c r="S30" s="417"/>
      <c r="T30" s="415"/>
      <c r="U30" s="403"/>
      <c r="V30" s="413"/>
      <c r="X30" s="405"/>
      <c r="Z30" s="416"/>
      <c r="AA30" s="403"/>
      <c r="AB30" s="408"/>
      <c r="AC30" s="409"/>
      <c r="AD30" s="409"/>
      <c r="AE30" s="409"/>
      <c r="AF30" s="409"/>
      <c r="AG30" s="409"/>
      <c r="AH30" s="409"/>
      <c r="AI30" s="409"/>
      <c r="AJ30" s="409"/>
      <c r="AK30" s="409"/>
      <c r="AL30" s="409"/>
      <c r="AM30" s="409"/>
      <c r="AN30" s="409"/>
      <c r="AO30" s="409"/>
      <c r="AP30" s="409"/>
      <c r="AQ30" s="409"/>
      <c r="AR30" s="409"/>
      <c r="AS30" s="409"/>
      <c r="AT30" s="409"/>
      <c r="AU30" s="409"/>
      <c r="AV30" s="409"/>
      <c r="AW30" s="409"/>
      <c r="AX30" s="409"/>
      <c r="AY30" s="409"/>
      <c r="AZ30" s="409"/>
      <c r="BA30" s="409"/>
      <c r="BB30" s="409"/>
      <c r="BC30" s="409"/>
      <c r="BD30" s="409"/>
      <c r="BE30" s="409"/>
      <c r="BF30" s="409"/>
      <c r="BG30" s="409"/>
      <c r="BH30" s="409"/>
      <c r="BI30" s="409"/>
      <c r="BJ30" s="409"/>
      <c r="BK30" s="409"/>
      <c r="BL30" s="409"/>
      <c r="BM30" s="409"/>
      <c r="BN30" s="409"/>
      <c r="BO30" s="409"/>
      <c r="BP30" s="409"/>
      <c r="BQ30" s="409"/>
    </row>
    <row r="31" spans="1:69" s="409" customFormat="1" ht="17.100000000000001" customHeight="1">
      <c r="A31" s="403"/>
      <c r="B31" s="403"/>
      <c r="C31" s="403"/>
      <c r="D31" s="405"/>
      <c r="E31" s="403"/>
      <c r="F31" s="418"/>
      <c r="G31" s="403"/>
      <c r="H31" s="405"/>
      <c r="I31" s="403"/>
      <c r="J31" s="418"/>
      <c r="K31" s="403"/>
      <c r="L31" s="405"/>
      <c r="M31" s="403"/>
      <c r="N31" s="418"/>
      <c r="O31" s="403"/>
      <c r="P31" s="405"/>
      <c r="Q31" s="403"/>
      <c r="R31" s="418"/>
      <c r="S31" s="403"/>
      <c r="T31" s="405"/>
      <c r="U31" s="403"/>
      <c r="V31" s="418"/>
      <c r="W31" s="403" t="s">
        <v>143</v>
      </c>
      <c r="X31" s="405"/>
      <c r="Y31" s="403"/>
      <c r="Z31" s="418"/>
    </row>
    <row r="32" spans="1:69" s="409" customFormat="1" ht="17.100000000000001" customHeight="1">
      <c r="A32" s="403"/>
      <c r="B32" s="403"/>
      <c r="C32" s="403"/>
      <c r="D32" s="405"/>
      <c r="E32" s="403"/>
      <c r="F32" s="418"/>
      <c r="G32" s="403"/>
      <c r="H32" s="405"/>
      <c r="I32" s="403"/>
      <c r="J32" s="418"/>
      <c r="K32" s="403"/>
      <c r="L32" s="405"/>
      <c r="M32" s="403"/>
      <c r="N32" s="418"/>
      <c r="O32" s="403"/>
      <c r="P32" s="405"/>
      <c r="Q32" s="403"/>
      <c r="R32" s="418"/>
      <c r="S32" s="403"/>
      <c r="T32" s="405"/>
      <c r="U32" s="403"/>
      <c r="V32" s="418"/>
      <c r="W32" s="403"/>
      <c r="X32" s="405"/>
      <c r="Y32" s="403"/>
      <c r="Z32" s="418"/>
    </row>
    <row r="33" spans="1:26" s="409" customFormat="1" ht="17.100000000000001" customHeight="1">
      <c r="A33" s="403"/>
      <c r="B33" s="403"/>
      <c r="C33" s="403"/>
      <c r="D33" s="405"/>
      <c r="E33" s="403"/>
      <c r="F33" s="418"/>
      <c r="G33" s="403"/>
      <c r="H33" s="405"/>
      <c r="I33" s="403"/>
      <c r="J33" s="418"/>
      <c r="K33" s="403"/>
      <c r="L33" s="405"/>
      <c r="M33" s="403"/>
      <c r="N33" s="418"/>
      <c r="O33" s="403"/>
      <c r="P33" s="405"/>
      <c r="Q33" s="403"/>
      <c r="R33" s="418"/>
      <c r="S33" s="403"/>
      <c r="T33" s="405"/>
      <c r="U33" s="403"/>
      <c r="V33" s="418"/>
      <c r="W33" s="403"/>
      <c r="X33" s="405"/>
      <c r="Y33" s="403"/>
      <c r="Z33" s="418"/>
    </row>
    <row r="34" spans="1:26" ht="12">
      <c r="A34" s="35"/>
      <c r="B34" s="35"/>
      <c r="C34" s="35"/>
      <c r="D34" s="36"/>
      <c r="E34" s="35"/>
      <c r="F34" s="47"/>
      <c r="G34" s="35"/>
      <c r="H34" s="36"/>
      <c r="I34" s="35"/>
      <c r="J34" s="47"/>
      <c r="K34" s="35"/>
      <c r="L34" s="36"/>
      <c r="M34" s="35"/>
      <c r="N34" s="47"/>
      <c r="O34" s="35"/>
      <c r="P34" s="36"/>
      <c r="Q34" s="35"/>
      <c r="R34" s="47"/>
      <c r="S34" s="35"/>
      <c r="T34" s="36"/>
      <c r="U34" s="35"/>
      <c r="V34" s="47"/>
      <c r="W34" s="35"/>
      <c r="X34" s="36"/>
      <c r="Y34" s="35"/>
      <c r="Z34" s="47"/>
    </row>
    <row r="35" spans="1:26" ht="12">
      <c r="A35" s="35"/>
      <c r="B35" s="35"/>
      <c r="C35" s="35"/>
      <c r="E35" s="35"/>
      <c r="F35" s="47"/>
      <c r="G35" s="35"/>
      <c r="I35" s="35"/>
      <c r="J35" s="47"/>
      <c r="K35" s="35"/>
      <c r="M35" s="35"/>
      <c r="N35" s="47"/>
      <c r="O35" s="35"/>
      <c r="Q35" s="35"/>
      <c r="R35" s="47"/>
      <c r="S35" s="35"/>
      <c r="U35" s="35"/>
      <c r="V35" s="47"/>
      <c r="W35" s="35"/>
      <c r="Y35" s="35"/>
      <c r="Z35" s="47"/>
    </row>
    <row r="36" spans="1:26" ht="12">
      <c r="A36" s="35"/>
      <c r="B36" s="35"/>
      <c r="C36" s="35"/>
      <c r="E36" s="35"/>
      <c r="F36" s="47"/>
      <c r="G36" s="35"/>
      <c r="I36" s="35"/>
      <c r="J36" s="47"/>
      <c r="K36" s="35"/>
      <c r="M36" s="35"/>
      <c r="N36" s="47"/>
      <c r="O36" s="35"/>
      <c r="Q36" s="35"/>
      <c r="R36" s="47"/>
      <c r="S36" s="35"/>
      <c r="U36" s="35"/>
      <c r="V36" s="47"/>
      <c r="W36" s="35"/>
      <c r="Y36" s="35"/>
      <c r="Z36" s="47"/>
    </row>
    <row r="37" spans="1:26" ht="12">
      <c r="A37" s="35"/>
      <c r="B37" s="35"/>
      <c r="C37" s="35"/>
      <c r="E37" s="35"/>
      <c r="F37" s="47"/>
      <c r="G37" s="35"/>
      <c r="I37" s="35"/>
      <c r="J37" s="47"/>
      <c r="K37" s="35"/>
      <c r="M37" s="35"/>
      <c r="N37" s="47"/>
      <c r="O37" s="35"/>
      <c r="Q37" s="35"/>
      <c r="R37" s="47"/>
      <c r="S37" s="35"/>
      <c r="U37" s="35"/>
      <c r="V37" s="47"/>
      <c r="W37" s="35"/>
      <c r="Y37" s="35"/>
      <c r="Z37" s="47"/>
    </row>
    <row r="38" spans="1:26">
      <c r="A38" s="35"/>
      <c r="B38" s="35"/>
      <c r="C38" s="35"/>
      <c r="E38" s="35"/>
      <c r="G38" s="35"/>
      <c r="I38" s="35"/>
      <c r="K38" s="35"/>
      <c r="M38" s="35"/>
      <c r="O38" s="35"/>
      <c r="Q38" s="35"/>
      <c r="S38" s="35"/>
      <c r="U38" s="35"/>
      <c r="W38" s="35"/>
      <c r="Y38" s="35"/>
    </row>
    <row r="39" spans="1:26">
      <c r="A39" s="35"/>
      <c r="B39" s="35"/>
      <c r="C39" s="35"/>
      <c r="E39" s="35"/>
      <c r="G39" s="35"/>
      <c r="I39" s="35"/>
      <c r="K39" s="35"/>
      <c r="M39" s="35"/>
      <c r="O39" s="35"/>
      <c r="Q39" s="35"/>
      <c r="S39" s="35"/>
      <c r="U39" s="35"/>
      <c r="W39" s="35"/>
      <c r="Y39" s="35"/>
    </row>
    <row r="49" spans="2:11">
      <c r="B49" s="17"/>
      <c r="C49" s="17"/>
      <c r="D49" s="17"/>
      <c r="E49" s="17"/>
      <c r="F49" s="17"/>
      <c r="G49" s="17"/>
      <c r="H49" s="17"/>
      <c r="I49" s="17"/>
      <c r="J49" s="17"/>
    </row>
    <row r="50" spans="2:11">
      <c r="B50" s="48"/>
      <c r="C50" s="48"/>
      <c r="D50" s="48"/>
      <c r="E50" s="48"/>
      <c r="F50" s="48"/>
      <c r="G50" s="48"/>
      <c r="H50" s="17"/>
      <c r="I50" s="17"/>
      <c r="J50" s="17"/>
      <c r="K50" s="17"/>
    </row>
  </sheetData>
  <sheetProtection algorithmName="SHA-512" hashValue="uq6Lgqwqz5dbeuRox5lIW8exEvUFUiakJUSE3VyOQUyt5h/0VYVLT+byrONbXiDjbbaxJXY6VcJV9FSqobgw+Q==" saltValue="1+ZSvw4euDZXdWwQ62VYHA==" spinCount="100000" sheet="1" objects="1" scenarios="1" selectLockedCells="1"/>
  <mergeCells count="20">
    <mergeCell ref="A17:B17"/>
    <mergeCell ref="A1:B1"/>
    <mergeCell ref="I1:L1"/>
    <mergeCell ref="A2:B2"/>
    <mergeCell ref="C2:H3"/>
    <mergeCell ref="I2:L3"/>
    <mergeCell ref="A3:B3"/>
    <mergeCell ref="D1:H1"/>
    <mergeCell ref="A16:B16"/>
    <mergeCell ref="A4:B4"/>
    <mergeCell ref="AB4:AB11"/>
    <mergeCell ref="R1:R2"/>
    <mergeCell ref="S1:U2"/>
    <mergeCell ref="M2:O3"/>
    <mergeCell ref="P2:Q3"/>
    <mergeCell ref="P1:Q1"/>
    <mergeCell ref="V1:Z1"/>
    <mergeCell ref="V2:Z3"/>
    <mergeCell ref="N1:O1"/>
    <mergeCell ref="S3:U3"/>
  </mergeCells>
  <phoneticPr fontId="10"/>
  <conditionalFormatting sqref="F5:F13">
    <cfRule type="expression" dxfId="25" priority="48" stopIfTrue="1">
      <formula>E5&lt;F5</formula>
    </cfRule>
  </conditionalFormatting>
  <conditionalFormatting sqref="J5:J23 N5:N27 R5:R27 V5:V27 F15:F22 F26:F27 J26:J27">
    <cfRule type="expression" dxfId="24" priority="67" stopIfTrue="1">
      <formula>E5&lt;F5</formula>
    </cfRule>
  </conditionalFormatting>
  <conditionalFormatting sqref="Z5:Z27">
    <cfRule type="expression" dxfId="23" priority="55" stopIfTrue="1">
      <formula>Y5&lt;Z5</formula>
    </cfRule>
  </conditionalFormatting>
  <pageMargins left="0.59055118110236227" right="0.19685039370078741" top="0.39370078740157483" bottom="0.39370078740157483" header="0.51181102362204722" footer="0.51181102362204722"/>
  <pageSetup paperSize="9" scale="97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6FBD-CC88-4174-B6BE-1566E369E327}">
  <sheetPr codeName="Sheet4">
    <pageSetUpPr fitToPage="1"/>
  </sheetPr>
  <dimension ref="A1:BQ59"/>
  <sheetViews>
    <sheetView showGridLines="0" showZeros="0" zoomScaleNormal="100" workbookViewId="0">
      <selection activeCell="C2" sqref="C2:H3"/>
    </sheetView>
  </sheetViews>
  <sheetFormatPr defaultRowHeight="11.25"/>
  <cols>
    <col min="1" max="1" width="3.125" style="409" customWidth="1"/>
    <col min="2" max="2" width="7.25" style="409" customWidth="1"/>
    <col min="3" max="3" width="7.875" style="409" customWidth="1"/>
    <col min="4" max="4" width="2.25" style="409" customWidth="1"/>
    <col min="5" max="5" width="4.875" style="409" customWidth="1"/>
    <col min="6" max="7" width="7.125" style="409" customWidth="1"/>
    <col min="8" max="8" width="1.625" style="409" customWidth="1"/>
    <col min="9" max="9" width="5.125" style="409" customWidth="1"/>
    <col min="10" max="11" width="7.125" style="409" customWidth="1"/>
    <col min="12" max="12" width="1.25" style="409" customWidth="1"/>
    <col min="13" max="13" width="5.125" style="409" customWidth="1"/>
    <col min="14" max="14" width="7.125" style="409" customWidth="1"/>
    <col min="15" max="15" width="7.625" style="409" customWidth="1"/>
    <col min="16" max="16" width="1.25" style="409" customWidth="1"/>
    <col min="17" max="17" width="5.125" style="409" customWidth="1"/>
    <col min="18" max="19" width="7.125" style="409" customWidth="1"/>
    <col min="20" max="20" width="1.25" style="409" customWidth="1"/>
    <col min="21" max="21" width="5.125" style="409" customWidth="1"/>
    <col min="22" max="22" width="7.125" style="409" customWidth="1"/>
    <col min="23" max="23" width="9.625" style="409" customWidth="1"/>
    <col min="24" max="24" width="1.25" style="409" customWidth="1"/>
    <col min="25" max="25" width="5.125" style="409" customWidth="1"/>
    <col min="26" max="26" width="7.5" style="409" customWidth="1"/>
    <col min="27" max="27" width="0.5" style="409" customWidth="1"/>
    <col min="28" max="28" width="2.75" style="409" customWidth="1"/>
    <col min="29" max="29" width="3" style="409" customWidth="1"/>
    <col min="30" max="30" width="5.875" style="409" customWidth="1"/>
    <col min="31" max="31" width="3.375" style="409" customWidth="1"/>
    <col min="32" max="16384" width="9" style="409"/>
  </cols>
  <sheetData>
    <row r="1" spans="1:69" ht="15" customHeight="1">
      <c r="A1" s="441">
        <f>青森市!A1</f>
        <v>46113</v>
      </c>
      <c r="B1" s="442"/>
      <c r="C1" s="443" t="s">
        <v>33</v>
      </c>
      <c r="D1" s="419">
        <f>青森市!D1</f>
        <v>0</v>
      </c>
      <c r="E1" s="419"/>
      <c r="F1" s="419"/>
      <c r="G1" s="419"/>
      <c r="H1" s="420"/>
      <c r="I1" s="391" t="s">
        <v>34</v>
      </c>
      <c r="J1" s="392"/>
      <c r="K1" s="392"/>
      <c r="L1" s="393"/>
      <c r="M1" s="443" t="s">
        <v>274</v>
      </c>
      <c r="N1" s="421">
        <f>青森市!N1</f>
        <v>0</v>
      </c>
      <c r="O1" s="444"/>
      <c r="P1" s="445" t="s">
        <v>36</v>
      </c>
      <c r="Q1" s="446"/>
      <c r="R1" s="445" t="s">
        <v>120</v>
      </c>
      <c r="S1" s="447">
        <f>青森市!S1</f>
        <v>0</v>
      </c>
      <c r="T1" s="448"/>
      <c r="U1" s="449"/>
      <c r="V1" s="450" t="s">
        <v>37</v>
      </c>
      <c r="W1" s="451"/>
      <c r="X1" s="451"/>
      <c r="Y1" s="451"/>
      <c r="Z1" s="452"/>
      <c r="AA1" s="453"/>
    </row>
    <row r="2" spans="1:69" ht="15.95" customHeight="1">
      <c r="A2" s="454" t="s">
        <v>108</v>
      </c>
      <c r="B2" s="455"/>
      <c r="C2" s="377">
        <f>青森市!C2</f>
        <v>0</v>
      </c>
      <c r="D2" s="378"/>
      <c r="E2" s="378"/>
      <c r="F2" s="378"/>
      <c r="G2" s="378"/>
      <c r="H2" s="378"/>
      <c r="I2" s="379">
        <f>青森市!I2</f>
        <v>0</v>
      </c>
      <c r="J2" s="380"/>
      <c r="K2" s="380"/>
      <c r="L2" s="381"/>
      <c r="M2" s="353">
        <f>青森市!M2</f>
        <v>0</v>
      </c>
      <c r="N2" s="354"/>
      <c r="O2" s="355"/>
      <c r="P2" s="356">
        <f>青森市!P2</f>
        <v>0</v>
      </c>
      <c r="Q2" s="357"/>
      <c r="R2" s="456"/>
      <c r="S2" s="457"/>
      <c r="T2" s="457"/>
      <c r="U2" s="458"/>
      <c r="V2" s="362">
        <f>青森市!V2</f>
        <v>0</v>
      </c>
      <c r="W2" s="363"/>
      <c r="X2" s="363"/>
      <c r="Y2" s="363"/>
      <c r="Z2" s="364"/>
      <c r="AA2" s="453"/>
      <c r="AB2" s="459">
        <v>2</v>
      </c>
    </row>
    <row r="3" spans="1:69" ht="15.95" customHeight="1">
      <c r="A3" s="460" t="s">
        <v>89</v>
      </c>
      <c r="B3" s="461"/>
      <c r="C3" s="377"/>
      <c r="D3" s="378"/>
      <c r="E3" s="378"/>
      <c r="F3" s="378"/>
      <c r="G3" s="378"/>
      <c r="H3" s="378"/>
      <c r="I3" s="382"/>
      <c r="J3" s="383"/>
      <c r="K3" s="383"/>
      <c r="L3" s="384"/>
      <c r="M3" s="353"/>
      <c r="N3" s="354"/>
      <c r="O3" s="355"/>
      <c r="P3" s="358"/>
      <c r="Q3" s="359"/>
      <c r="R3" s="462" t="s">
        <v>90</v>
      </c>
      <c r="S3" s="463">
        <f>F10+F19+F23+F36+J10+J19+J23+J36+N19+N31+R19+R31+V15+V19+V36+V31+Z15+Z36</f>
        <v>0</v>
      </c>
      <c r="T3" s="464"/>
      <c r="U3" s="465"/>
      <c r="V3" s="365"/>
      <c r="W3" s="366"/>
      <c r="X3" s="366"/>
      <c r="Y3" s="366"/>
      <c r="Z3" s="367"/>
      <c r="AB3" s="466"/>
    </row>
    <row r="4" spans="1:69" ht="17.100000000000001" customHeight="1">
      <c r="A4" s="467" t="s">
        <v>38</v>
      </c>
      <c r="B4" s="468"/>
      <c r="C4" s="469" t="s">
        <v>121</v>
      </c>
      <c r="D4" s="470"/>
      <c r="E4" s="471" t="s">
        <v>39</v>
      </c>
      <c r="F4" s="472" t="s">
        <v>40</v>
      </c>
      <c r="G4" s="469" t="s">
        <v>12</v>
      </c>
      <c r="H4" s="470"/>
      <c r="I4" s="471" t="s">
        <v>39</v>
      </c>
      <c r="J4" s="472" t="s">
        <v>40</v>
      </c>
      <c r="K4" s="473" t="s">
        <v>362</v>
      </c>
      <c r="L4" s="470"/>
      <c r="M4" s="471" t="s">
        <v>39</v>
      </c>
      <c r="N4" s="472" t="s">
        <v>40</v>
      </c>
      <c r="O4" s="474" t="s">
        <v>130</v>
      </c>
      <c r="P4" s="470"/>
      <c r="Q4" s="471" t="s">
        <v>39</v>
      </c>
      <c r="R4" s="472" t="s">
        <v>40</v>
      </c>
      <c r="S4" s="475" t="s">
        <v>350</v>
      </c>
      <c r="T4" s="470"/>
      <c r="U4" s="471" t="s">
        <v>39</v>
      </c>
      <c r="V4" s="472" t="s">
        <v>40</v>
      </c>
      <c r="W4" s="475" t="s">
        <v>437</v>
      </c>
      <c r="X4" s="470"/>
      <c r="Y4" s="471" t="s">
        <v>39</v>
      </c>
      <c r="Z4" s="472" t="s">
        <v>40</v>
      </c>
      <c r="AA4" s="476"/>
      <c r="AB4" s="477" t="s">
        <v>163</v>
      </c>
      <c r="AF4" s="478"/>
    </row>
    <row r="5" spans="1:69" s="410" customFormat="1" ht="17.25" customHeight="1">
      <c r="A5" s="479" t="s">
        <v>149</v>
      </c>
      <c r="B5" s="480" t="s">
        <v>156</v>
      </c>
      <c r="C5" s="481" t="s">
        <v>299</v>
      </c>
      <c r="D5" s="482" t="s">
        <v>15</v>
      </c>
      <c r="E5" s="483">
        <v>2010</v>
      </c>
      <c r="F5" s="142"/>
      <c r="G5" s="481" t="s">
        <v>299</v>
      </c>
      <c r="H5" s="484" t="s">
        <v>440</v>
      </c>
      <c r="I5" s="485">
        <v>90</v>
      </c>
      <c r="J5" s="246"/>
      <c r="K5" s="487"/>
      <c r="L5" s="488"/>
      <c r="M5" s="485"/>
      <c r="N5" s="489"/>
      <c r="O5" s="487"/>
      <c r="P5" s="488"/>
      <c r="Q5" s="485"/>
      <c r="R5" s="221"/>
      <c r="S5" s="487"/>
      <c r="T5" s="488"/>
      <c r="U5" s="485"/>
      <c r="V5" s="489"/>
      <c r="W5" s="490"/>
      <c r="X5" s="491"/>
      <c r="Y5" s="492"/>
      <c r="Z5" s="493"/>
      <c r="AA5" s="494"/>
      <c r="AB5" s="477"/>
      <c r="AC5" s="409"/>
      <c r="AD5" s="478"/>
      <c r="AE5" s="409"/>
      <c r="AF5" s="409"/>
      <c r="AG5" s="409"/>
      <c r="AH5" s="409"/>
      <c r="AI5" s="409"/>
      <c r="AJ5" s="409"/>
      <c r="AK5" s="409"/>
      <c r="AL5" s="409"/>
      <c r="AM5" s="409"/>
      <c r="AN5" s="409"/>
      <c r="AO5" s="409"/>
      <c r="AP5" s="409"/>
      <c r="AQ5" s="409"/>
      <c r="AR5" s="409"/>
      <c r="AS5" s="409"/>
      <c r="AT5" s="409"/>
      <c r="AU5" s="409"/>
      <c r="AV5" s="409"/>
      <c r="AW5" s="409"/>
      <c r="AX5" s="409"/>
      <c r="AY5" s="409"/>
      <c r="AZ5" s="409"/>
      <c r="BA5" s="409"/>
      <c r="BB5" s="409"/>
      <c r="BC5" s="409"/>
      <c r="BD5" s="409"/>
      <c r="BE5" s="409"/>
      <c r="BF5" s="409"/>
      <c r="BG5" s="409"/>
      <c r="BH5" s="409"/>
      <c r="BI5" s="409"/>
      <c r="BJ5" s="409"/>
      <c r="BK5" s="409"/>
      <c r="BL5" s="409"/>
      <c r="BM5" s="409"/>
      <c r="BN5" s="409"/>
      <c r="BO5" s="409"/>
      <c r="BP5" s="409"/>
      <c r="BQ5" s="409"/>
    </row>
    <row r="6" spans="1:69" s="410" customFormat="1" ht="17.25" customHeight="1">
      <c r="A6" s="495"/>
      <c r="B6" s="496" t="s">
        <v>157</v>
      </c>
      <c r="C6" s="497" t="s">
        <v>134</v>
      </c>
      <c r="D6" s="498" t="s">
        <v>15</v>
      </c>
      <c r="E6" s="485">
        <v>750</v>
      </c>
      <c r="F6" s="142"/>
      <c r="G6" s="497" t="s">
        <v>134</v>
      </c>
      <c r="H6" s="499" t="s">
        <v>354</v>
      </c>
      <c r="I6" s="439">
        <v>10</v>
      </c>
      <c r="J6" s="246"/>
      <c r="K6" s="437"/>
      <c r="L6" s="500"/>
      <c r="M6" s="439"/>
      <c r="N6" s="489"/>
      <c r="O6" s="437"/>
      <c r="P6" s="500"/>
      <c r="Q6" s="439"/>
      <c r="R6" s="221"/>
      <c r="S6" s="437"/>
      <c r="T6" s="500"/>
      <c r="U6" s="439"/>
      <c r="V6" s="489"/>
      <c r="W6" s="429"/>
      <c r="X6" s="430"/>
      <c r="Y6" s="431"/>
      <c r="Z6" s="432"/>
      <c r="AA6" s="501"/>
      <c r="AB6" s="477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</row>
    <row r="7" spans="1:69" s="410" customFormat="1" ht="17.25" customHeight="1">
      <c r="A7" s="495"/>
      <c r="B7" s="496" t="s">
        <v>158</v>
      </c>
      <c r="C7" s="437" t="s">
        <v>135</v>
      </c>
      <c r="D7" s="438" t="s">
        <v>15</v>
      </c>
      <c r="E7" s="439">
        <v>350</v>
      </c>
      <c r="F7" s="142"/>
      <c r="G7" s="437" t="s">
        <v>135</v>
      </c>
      <c r="H7" s="499" t="s">
        <v>354</v>
      </c>
      <c r="I7" s="439">
        <v>10</v>
      </c>
      <c r="J7" s="246"/>
      <c r="K7" s="437"/>
      <c r="L7" s="500"/>
      <c r="M7" s="439"/>
      <c r="N7" s="489"/>
      <c r="O7" s="437"/>
      <c r="P7" s="500"/>
      <c r="Q7" s="439"/>
      <c r="R7" s="221"/>
      <c r="S7" s="437"/>
      <c r="T7" s="500"/>
      <c r="U7" s="439"/>
      <c r="V7" s="489"/>
      <c r="W7" s="429"/>
      <c r="X7" s="430"/>
      <c r="Y7" s="431"/>
      <c r="Z7" s="432"/>
      <c r="AA7" s="501"/>
      <c r="AB7" s="477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09"/>
      <c r="BN7" s="409"/>
      <c r="BO7" s="409"/>
      <c r="BP7" s="409"/>
      <c r="BQ7" s="409"/>
    </row>
    <row r="8" spans="1:69" s="410" customFormat="1" ht="17.25" customHeight="1">
      <c r="A8" s="495"/>
      <c r="B8" s="496" t="s">
        <v>159</v>
      </c>
      <c r="C8" s="437" t="s">
        <v>137</v>
      </c>
      <c r="D8" s="438" t="s">
        <v>15</v>
      </c>
      <c r="E8" s="439">
        <v>400</v>
      </c>
      <c r="F8" s="142"/>
      <c r="G8" s="437" t="s">
        <v>137</v>
      </c>
      <c r="H8" s="502" t="s">
        <v>354</v>
      </c>
      <c r="I8" s="503">
        <v>10</v>
      </c>
      <c r="J8" s="247"/>
      <c r="K8" s="437"/>
      <c r="L8" s="500"/>
      <c r="M8" s="439"/>
      <c r="N8" s="504"/>
      <c r="O8" s="437"/>
      <c r="P8" s="500"/>
      <c r="Q8" s="439"/>
      <c r="R8" s="238"/>
      <c r="S8" s="437"/>
      <c r="T8" s="500"/>
      <c r="U8" s="439"/>
      <c r="V8" s="489"/>
      <c r="W8" s="429"/>
      <c r="X8" s="430"/>
      <c r="Y8" s="431"/>
      <c r="Z8" s="432"/>
      <c r="AA8" s="501"/>
      <c r="AB8" s="477"/>
      <c r="AC8" s="409"/>
      <c r="AD8" s="409"/>
      <c r="AE8" s="409"/>
      <c r="AF8" s="409"/>
      <c r="AG8" s="409"/>
      <c r="AH8" s="409"/>
      <c r="AI8" s="409"/>
      <c r="AJ8" s="409"/>
      <c r="AK8" s="409"/>
      <c r="AL8" s="409"/>
      <c r="AM8" s="409"/>
      <c r="AN8" s="409"/>
      <c r="AO8" s="409"/>
      <c r="AP8" s="409"/>
      <c r="AQ8" s="409"/>
      <c r="AR8" s="409"/>
      <c r="AS8" s="409"/>
      <c r="AT8" s="409"/>
      <c r="AU8" s="409"/>
      <c r="AV8" s="409"/>
      <c r="AW8" s="409"/>
      <c r="AX8" s="409"/>
      <c r="AY8" s="409"/>
      <c r="AZ8" s="409"/>
      <c r="BA8" s="409"/>
      <c r="BB8" s="409"/>
      <c r="BC8" s="409"/>
      <c r="BD8" s="409"/>
      <c r="BE8" s="409"/>
      <c r="BF8" s="409"/>
      <c r="BG8" s="409"/>
      <c r="BH8" s="409"/>
      <c r="BI8" s="409"/>
      <c r="BJ8" s="409"/>
      <c r="BK8" s="409"/>
      <c r="BL8" s="409"/>
      <c r="BM8" s="409"/>
      <c r="BN8" s="409"/>
      <c r="BO8" s="409"/>
      <c r="BP8" s="409"/>
      <c r="BQ8" s="409"/>
    </row>
    <row r="9" spans="1:69" s="410" customFormat="1" ht="17.25" customHeight="1">
      <c r="A9" s="495"/>
      <c r="B9" s="496" t="s">
        <v>150</v>
      </c>
      <c r="C9" s="487" t="s">
        <v>136</v>
      </c>
      <c r="D9" s="498" t="s">
        <v>15</v>
      </c>
      <c r="E9" s="485">
        <v>700</v>
      </c>
      <c r="F9" s="143"/>
      <c r="G9" s="506" t="s">
        <v>136</v>
      </c>
      <c r="H9" s="507" t="s">
        <v>354</v>
      </c>
      <c r="I9" s="508">
        <v>10</v>
      </c>
      <c r="J9" s="248"/>
      <c r="K9" s="437"/>
      <c r="L9" s="500"/>
      <c r="M9" s="439"/>
      <c r="N9" s="504"/>
      <c r="O9" s="437"/>
      <c r="P9" s="500"/>
      <c r="Q9" s="439"/>
      <c r="R9" s="238"/>
      <c r="S9" s="437"/>
      <c r="T9" s="500"/>
      <c r="U9" s="439"/>
      <c r="V9" s="489"/>
      <c r="W9" s="433"/>
      <c r="X9" s="434"/>
      <c r="Y9" s="435"/>
      <c r="Z9" s="436"/>
      <c r="AA9" s="494"/>
      <c r="AB9" s="477"/>
      <c r="AC9" s="409"/>
      <c r="AD9" s="409"/>
      <c r="AE9" s="409"/>
      <c r="AF9" s="409"/>
      <c r="AG9" s="409"/>
      <c r="AH9" s="409"/>
      <c r="AI9" s="409"/>
      <c r="AJ9" s="409"/>
      <c r="AK9" s="409"/>
      <c r="AL9" s="409"/>
      <c r="AM9" s="409"/>
      <c r="AN9" s="409"/>
      <c r="AO9" s="409"/>
      <c r="AP9" s="409"/>
      <c r="AQ9" s="409"/>
      <c r="AR9" s="409"/>
      <c r="AS9" s="409"/>
      <c r="AT9" s="409"/>
      <c r="AU9" s="409"/>
      <c r="AV9" s="409"/>
      <c r="AW9" s="409"/>
      <c r="AX9" s="409"/>
      <c r="AY9" s="409"/>
      <c r="AZ9" s="409"/>
      <c r="BA9" s="409"/>
      <c r="BB9" s="409"/>
      <c r="BC9" s="409"/>
      <c r="BD9" s="409"/>
      <c r="BE9" s="409"/>
      <c r="BF9" s="409"/>
      <c r="BG9" s="409"/>
      <c r="BH9" s="409"/>
      <c r="BI9" s="409"/>
      <c r="BJ9" s="409"/>
      <c r="BK9" s="409"/>
      <c r="BL9" s="409"/>
      <c r="BM9" s="409"/>
      <c r="BN9" s="409"/>
      <c r="BO9" s="409"/>
      <c r="BP9" s="409"/>
      <c r="BQ9" s="409"/>
    </row>
    <row r="10" spans="1:69" s="410" customFormat="1" ht="17.25" customHeight="1">
      <c r="A10" s="509" t="s">
        <v>117</v>
      </c>
      <c r="B10" s="510">
        <f>E10+I10</f>
        <v>4340</v>
      </c>
      <c r="C10" s="511" t="s">
        <v>87</v>
      </c>
      <c r="D10" s="512"/>
      <c r="E10" s="513">
        <f>SUM(E5:E9)</f>
        <v>4210</v>
      </c>
      <c r="F10" s="514">
        <f>SUM(F5:F9)</f>
        <v>0</v>
      </c>
      <c r="G10" s="511" t="s">
        <v>87</v>
      </c>
      <c r="H10" s="515"/>
      <c r="I10" s="513">
        <f>SUM(I5:I9)</f>
        <v>130</v>
      </c>
      <c r="J10" s="514">
        <f>SUM(J5:J9)</f>
        <v>0</v>
      </c>
      <c r="K10" s="516"/>
      <c r="L10" s="515"/>
      <c r="M10" s="513"/>
      <c r="N10" s="517"/>
      <c r="O10" s="516"/>
      <c r="P10" s="515"/>
      <c r="Q10" s="513"/>
      <c r="R10" s="517"/>
      <c r="S10" s="516"/>
      <c r="T10" s="515"/>
      <c r="U10" s="513"/>
      <c r="V10" s="517"/>
      <c r="W10" s="518"/>
      <c r="X10" s="519"/>
      <c r="Y10" s="519"/>
      <c r="Z10" s="520"/>
      <c r="AA10" s="501"/>
      <c r="AB10" s="477"/>
      <c r="AC10" s="409"/>
      <c r="AD10" s="409"/>
      <c r="AE10" s="409"/>
      <c r="AF10" s="409"/>
      <c r="AG10" s="409"/>
      <c r="AH10" s="409"/>
      <c r="AI10" s="409"/>
      <c r="AJ10" s="409"/>
      <c r="AK10" s="409"/>
      <c r="AL10" s="409"/>
      <c r="AM10" s="409"/>
      <c r="AN10" s="409"/>
      <c r="AO10" s="409"/>
      <c r="AP10" s="409"/>
      <c r="AQ10" s="409"/>
      <c r="AR10" s="409"/>
      <c r="AS10" s="409"/>
      <c r="AT10" s="409"/>
      <c r="AU10" s="409"/>
      <c r="AV10" s="409"/>
      <c r="AW10" s="409"/>
      <c r="AX10" s="409"/>
      <c r="AY10" s="409"/>
      <c r="AZ10" s="409"/>
      <c r="BA10" s="409"/>
      <c r="BB10" s="409"/>
      <c r="BC10" s="409"/>
      <c r="BD10" s="409"/>
      <c r="BE10" s="409"/>
      <c r="BF10" s="409"/>
      <c r="BG10" s="409"/>
      <c r="BH10" s="409"/>
      <c r="BI10" s="409"/>
      <c r="BJ10" s="409"/>
      <c r="BK10" s="409"/>
      <c r="BL10" s="409"/>
      <c r="BM10" s="409"/>
      <c r="BN10" s="409"/>
      <c r="BO10" s="409"/>
      <c r="BP10" s="409"/>
      <c r="BQ10" s="409"/>
    </row>
    <row r="11" spans="1:69" s="410" customFormat="1" ht="17.25" customHeight="1">
      <c r="A11" s="521" t="s">
        <v>139</v>
      </c>
      <c r="B11" s="522"/>
      <c r="C11" s="523" t="s">
        <v>378</v>
      </c>
      <c r="D11" s="498" t="s">
        <v>15</v>
      </c>
      <c r="E11" s="485">
        <v>3350</v>
      </c>
      <c r="F11" s="144"/>
      <c r="G11" s="487"/>
      <c r="H11" s="488"/>
      <c r="I11" s="485"/>
      <c r="J11" s="486"/>
      <c r="K11" s="487" t="s">
        <v>344</v>
      </c>
      <c r="L11" s="484" t="s">
        <v>354</v>
      </c>
      <c r="M11" s="485">
        <v>430</v>
      </c>
      <c r="N11" s="142"/>
      <c r="O11" s="523" t="s">
        <v>398</v>
      </c>
      <c r="P11" s="484" t="s">
        <v>354</v>
      </c>
      <c r="Q11" s="485">
        <v>130</v>
      </c>
      <c r="R11" s="142"/>
      <c r="S11" s="487" t="s">
        <v>347</v>
      </c>
      <c r="T11" s="484" t="s">
        <v>354</v>
      </c>
      <c r="U11" s="485">
        <v>40</v>
      </c>
      <c r="V11" s="142"/>
      <c r="W11" s="524" t="s">
        <v>417</v>
      </c>
      <c r="X11" s="525" t="s">
        <v>383</v>
      </c>
      <c r="Y11" s="526">
        <v>50</v>
      </c>
      <c r="Z11" s="151"/>
      <c r="AA11" s="501"/>
      <c r="AB11" s="477"/>
      <c r="AC11" s="409"/>
      <c r="AD11" s="409"/>
      <c r="AE11" s="409"/>
      <c r="AF11" s="409"/>
      <c r="AG11" s="409"/>
      <c r="AH11" s="409"/>
      <c r="AI11" s="409"/>
      <c r="AJ11" s="409"/>
      <c r="AK11" s="409"/>
      <c r="AL11" s="409"/>
      <c r="AM11" s="409"/>
      <c r="AN11" s="409"/>
      <c r="AO11" s="409"/>
      <c r="AP11" s="409"/>
      <c r="AQ11" s="409"/>
      <c r="AR11" s="409"/>
      <c r="AS11" s="409"/>
      <c r="AT11" s="409"/>
      <c r="AU11" s="409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09"/>
      <c r="BQ11" s="409"/>
    </row>
    <row r="12" spans="1:69" s="410" customFormat="1" ht="17.25" customHeight="1">
      <c r="A12" s="527"/>
      <c r="B12" s="528"/>
      <c r="C12" s="523" t="s">
        <v>379</v>
      </c>
      <c r="D12" s="498" t="s">
        <v>15</v>
      </c>
      <c r="E12" s="485">
        <v>2950</v>
      </c>
      <c r="F12" s="142"/>
      <c r="G12" s="437"/>
      <c r="H12" s="500"/>
      <c r="I12" s="439"/>
      <c r="J12" s="529"/>
      <c r="K12" s="437" t="s">
        <v>345</v>
      </c>
      <c r="L12" s="499" t="s">
        <v>354</v>
      </c>
      <c r="M12" s="439">
        <v>480</v>
      </c>
      <c r="N12" s="142"/>
      <c r="O12" s="530" t="s">
        <v>399</v>
      </c>
      <c r="P12" s="499" t="s">
        <v>354</v>
      </c>
      <c r="Q12" s="439">
        <v>50</v>
      </c>
      <c r="R12" s="142"/>
      <c r="S12" s="531" t="s">
        <v>349</v>
      </c>
      <c r="T12" s="499" t="s">
        <v>354</v>
      </c>
      <c r="U12" s="439">
        <v>60</v>
      </c>
      <c r="V12" s="146"/>
      <c r="W12" s="533" t="s">
        <v>416</v>
      </c>
      <c r="X12" s="534" t="s">
        <v>383</v>
      </c>
      <c r="Y12" s="535">
        <v>210</v>
      </c>
      <c r="Z12" s="150"/>
      <c r="AA12" s="501"/>
      <c r="AB12" s="477"/>
      <c r="AC12" s="409"/>
      <c r="AD12" s="409"/>
      <c r="AE12" s="409"/>
      <c r="AF12" s="409"/>
      <c r="AG12" s="409"/>
      <c r="AH12" s="409"/>
      <c r="AI12" s="409"/>
      <c r="AJ12" s="409"/>
      <c r="AK12" s="409"/>
      <c r="AL12" s="409"/>
      <c r="AM12" s="409"/>
      <c r="AN12" s="409"/>
      <c r="AO12" s="409"/>
      <c r="AP12" s="409"/>
      <c r="AQ12" s="409"/>
      <c r="AR12" s="409"/>
      <c r="AS12" s="409"/>
      <c r="AT12" s="409"/>
      <c r="AU12" s="409"/>
      <c r="AV12" s="409"/>
      <c r="AW12" s="409"/>
      <c r="AX12" s="409"/>
      <c r="AY12" s="409"/>
      <c r="AZ12" s="409"/>
      <c r="BA12" s="409"/>
      <c r="BB12" s="409"/>
      <c r="BC12" s="409"/>
      <c r="BD12" s="409"/>
      <c r="BE12" s="409"/>
      <c r="BF12" s="409"/>
      <c r="BG12" s="409"/>
      <c r="BH12" s="409"/>
      <c r="BI12" s="409"/>
      <c r="BJ12" s="409"/>
      <c r="BK12" s="409"/>
      <c r="BL12" s="409"/>
      <c r="BM12" s="409"/>
      <c r="BN12" s="409"/>
      <c r="BO12" s="409"/>
      <c r="BP12" s="409"/>
      <c r="BQ12" s="409"/>
    </row>
    <row r="13" spans="1:69" s="410" customFormat="1" ht="17.25" customHeight="1">
      <c r="A13" s="527"/>
      <c r="B13" s="536"/>
      <c r="C13" s="523" t="s">
        <v>346</v>
      </c>
      <c r="D13" s="498" t="s">
        <v>15</v>
      </c>
      <c r="E13" s="485">
        <v>2370</v>
      </c>
      <c r="F13" s="142"/>
      <c r="G13" s="437"/>
      <c r="H13" s="500"/>
      <c r="I13" s="439"/>
      <c r="J13" s="529"/>
      <c r="K13" s="437" t="s">
        <v>346</v>
      </c>
      <c r="L13" s="499" t="s">
        <v>354</v>
      </c>
      <c r="M13" s="439">
        <v>110</v>
      </c>
      <c r="N13" s="142"/>
      <c r="O13" s="530" t="s">
        <v>400</v>
      </c>
      <c r="P13" s="499" t="s">
        <v>354</v>
      </c>
      <c r="Q13" s="439">
        <v>50</v>
      </c>
      <c r="R13" s="142"/>
      <c r="S13" s="537" t="s">
        <v>348</v>
      </c>
      <c r="T13" s="499" t="s">
        <v>354</v>
      </c>
      <c r="U13" s="439">
        <v>40</v>
      </c>
      <c r="V13" s="148"/>
      <c r="W13" s="538" t="s">
        <v>423</v>
      </c>
      <c r="X13" s="499" t="s">
        <v>383</v>
      </c>
      <c r="Y13" s="431">
        <v>40</v>
      </c>
      <c r="Z13" s="146"/>
      <c r="AA13" s="501"/>
      <c r="AB13" s="477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  <c r="AO13" s="409"/>
      <c r="AP13" s="409"/>
      <c r="AQ13" s="409"/>
      <c r="AR13" s="409"/>
      <c r="AS13" s="409"/>
      <c r="AT13" s="409"/>
      <c r="AU13" s="409"/>
      <c r="AV13" s="409"/>
      <c r="AW13" s="409"/>
      <c r="AX13" s="409"/>
      <c r="AY13" s="409"/>
      <c r="AZ13" s="409"/>
      <c r="BA13" s="409"/>
      <c r="BB13" s="409"/>
      <c r="BC13" s="409"/>
      <c r="BD13" s="409"/>
      <c r="BE13" s="409"/>
      <c r="BF13" s="409"/>
      <c r="BG13" s="409"/>
      <c r="BH13" s="409"/>
      <c r="BI13" s="409"/>
      <c r="BJ13" s="409"/>
      <c r="BK13" s="409"/>
      <c r="BL13" s="409"/>
      <c r="BM13" s="409"/>
      <c r="BN13" s="409"/>
      <c r="BO13" s="409"/>
      <c r="BP13" s="409"/>
      <c r="BQ13" s="409"/>
    </row>
    <row r="14" spans="1:69" s="410" customFormat="1" ht="17.25" customHeight="1">
      <c r="A14" s="527"/>
      <c r="B14" s="539" t="s">
        <v>281</v>
      </c>
      <c r="C14" s="437" t="s">
        <v>140</v>
      </c>
      <c r="D14" s="438" t="s">
        <v>380</v>
      </c>
      <c r="E14" s="439">
        <v>1730</v>
      </c>
      <c r="F14" s="142"/>
      <c r="G14" s="540" t="s">
        <v>140</v>
      </c>
      <c r="H14" s="484" t="s">
        <v>354</v>
      </c>
      <c r="I14" s="485">
        <v>90</v>
      </c>
      <c r="J14" s="425"/>
      <c r="K14" s="541"/>
      <c r="L14" s="542"/>
      <c r="M14" s="503"/>
      <c r="N14" s="543"/>
      <c r="O14" s="437"/>
      <c r="P14" s="500"/>
      <c r="Q14" s="439"/>
      <c r="R14" s="504"/>
      <c r="S14" s="544" t="s">
        <v>456</v>
      </c>
      <c r="T14" s="525" t="s">
        <v>383</v>
      </c>
      <c r="U14" s="526">
        <v>80</v>
      </c>
      <c r="V14" s="145"/>
      <c r="W14" s="545"/>
      <c r="X14" s="434"/>
      <c r="Y14" s="435"/>
      <c r="Z14" s="436"/>
      <c r="AA14" s="494"/>
      <c r="AB14" s="477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409"/>
      <c r="AP14" s="409"/>
      <c r="AQ14" s="409"/>
      <c r="AR14" s="409"/>
      <c r="AS14" s="409"/>
      <c r="AT14" s="409"/>
      <c r="AU14" s="409"/>
      <c r="AV14" s="409"/>
      <c r="AW14" s="409"/>
      <c r="AX14" s="409"/>
      <c r="AY14" s="409"/>
      <c r="AZ14" s="409"/>
      <c r="BA14" s="409"/>
      <c r="BB14" s="409"/>
      <c r="BC14" s="409"/>
      <c r="BD14" s="409"/>
      <c r="BE14" s="409"/>
      <c r="BF14" s="409"/>
      <c r="BG14" s="409"/>
      <c r="BH14" s="409"/>
      <c r="BI14" s="409"/>
      <c r="BJ14" s="409"/>
      <c r="BK14" s="409"/>
      <c r="BL14" s="409"/>
      <c r="BM14" s="409"/>
      <c r="BN14" s="409"/>
      <c r="BO14" s="409"/>
      <c r="BP14" s="409"/>
      <c r="BQ14" s="409"/>
    </row>
    <row r="15" spans="1:69" s="410" customFormat="1" ht="17.25" customHeight="1">
      <c r="A15" s="527"/>
      <c r="B15" s="546" t="s">
        <v>279</v>
      </c>
      <c r="C15" s="437" t="s">
        <v>145</v>
      </c>
      <c r="D15" s="438" t="s">
        <v>15</v>
      </c>
      <c r="E15" s="439">
        <v>900</v>
      </c>
      <c r="F15" s="142"/>
      <c r="G15" s="547" t="s">
        <v>145</v>
      </c>
      <c r="H15" s="499" t="s">
        <v>354</v>
      </c>
      <c r="I15" s="439">
        <v>100</v>
      </c>
      <c r="J15" s="224"/>
      <c r="K15" s="437"/>
      <c r="L15" s="500"/>
      <c r="M15" s="439"/>
      <c r="N15" s="504"/>
      <c r="O15" s="549"/>
      <c r="P15" s="550"/>
      <c r="Q15" s="551"/>
      <c r="R15" s="552"/>
      <c r="S15" s="511" t="s">
        <v>87</v>
      </c>
      <c r="T15" s="515"/>
      <c r="U15" s="513">
        <f>SUM(U11:U14)</f>
        <v>220</v>
      </c>
      <c r="V15" s="514">
        <f>SUM(V11:V14)</f>
        <v>0</v>
      </c>
      <c r="W15" s="511" t="s">
        <v>87</v>
      </c>
      <c r="X15" s="515"/>
      <c r="Y15" s="513">
        <f>SUM(Y11:Y14)</f>
        <v>300</v>
      </c>
      <c r="Z15" s="514">
        <f>SUM(Z11:Z14)</f>
        <v>0</v>
      </c>
      <c r="AA15" s="494"/>
      <c r="AB15" s="477"/>
      <c r="AC15" s="409"/>
      <c r="AD15" s="409"/>
      <c r="AE15" s="409"/>
      <c r="AF15" s="409"/>
      <c r="AG15" s="409"/>
      <c r="AH15" s="409"/>
      <c r="AI15" s="409"/>
      <c r="AJ15" s="409"/>
      <c r="AK15" s="409"/>
      <c r="AL15" s="409"/>
      <c r="AM15" s="409"/>
      <c r="AN15" s="409"/>
      <c r="AO15" s="409"/>
      <c r="AP15" s="409"/>
      <c r="AQ15" s="409"/>
      <c r="AR15" s="409"/>
      <c r="AS15" s="409"/>
      <c r="AT15" s="409"/>
      <c r="AU15" s="409"/>
      <c r="AV15" s="409"/>
      <c r="AW15" s="409"/>
      <c r="AX15" s="409"/>
      <c r="AY15" s="409"/>
      <c r="AZ15" s="409"/>
      <c r="BA15" s="409"/>
      <c r="BB15" s="409"/>
      <c r="BC15" s="409"/>
      <c r="BD15" s="409"/>
      <c r="BE15" s="409"/>
      <c r="BF15" s="409"/>
      <c r="BG15" s="409"/>
      <c r="BH15" s="409"/>
      <c r="BI15" s="409"/>
      <c r="BJ15" s="409"/>
      <c r="BK15" s="409"/>
      <c r="BL15" s="409"/>
      <c r="BM15" s="409"/>
      <c r="BN15" s="409"/>
      <c r="BO15" s="409"/>
      <c r="BP15" s="409"/>
      <c r="BQ15" s="409"/>
    </row>
    <row r="16" spans="1:69" s="410" customFormat="1" ht="17.25" customHeight="1">
      <c r="A16" s="527"/>
      <c r="B16" s="546" t="s">
        <v>280</v>
      </c>
      <c r="C16" s="541" t="s">
        <v>146</v>
      </c>
      <c r="D16" s="553" t="s">
        <v>15</v>
      </c>
      <c r="E16" s="503">
        <v>480</v>
      </c>
      <c r="F16" s="143"/>
      <c r="G16" s="547" t="s">
        <v>146</v>
      </c>
      <c r="H16" s="499" t="s">
        <v>354</v>
      </c>
      <c r="I16" s="439">
        <v>30</v>
      </c>
      <c r="J16" s="224"/>
      <c r="K16" s="554"/>
      <c r="L16" s="550"/>
      <c r="M16" s="551"/>
      <c r="N16" s="555"/>
      <c r="O16" s="556"/>
      <c r="P16" s="542"/>
      <c r="Q16" s="503"/>
      <c r="R16" s="276"/>
      <c r="S16" s="556" t="s">
        <v>291</v>
      </c>
      <c r="T16" s="553" t="s">
        <v>15</v>
      </c>
      <c r="U16" s="503">
        <v>1130</v>
      </c>
      <c r="V16" s="149"/>
      <c r="W16" s="426"/>
      <c r="X16" s="427"/>
      <c r="Y16" s="428"/>
      <c r="Z16" s="233"/>
      <c r="AA16" s="494"/>
      <c r="AB16" s="477"/>
      <c r="AC16" s="409"/>
      <c r="AD16" s="409"/>
      <c r="AE16" s="409"/>
      <c r="AF16" s="409"/>
      <c r="AG16" s="409"/>
      <c r="AH16" s="409"/>
      <c r="AI16" s="409"/>
      <c r="AJ16" s="409"/>
      <c r="AK16" s="409"/>
      <c r="AL16" s="409"/>
      <c r="AM16" s="409"/>
      <c r="AN16" s="409"/>
      <c r="AO16" s="409"/>
      <c r="AP16" s="409"/>
      <c r="AQ16" s="409"/>
      <c r="AR16" s="409"/>
      <c r="AS16" s="409"/>
      <c r="AT16" s="409"/>
      <c r="AU16" s="409"/>
      <c r="AV16" s="409"/>
      <c r="AW16" s="409"/>
      <c r="AX16" s="409"/>
      <c r="AY16" s="409"/>
      <c r="AZ16" s="409"/>
      <c r="BA16" s="409"/>
      <c r="BB16" s="409"/>
      <c r="BC16" s="409"/>
      <c r="BD16" s="409"/>
      <c r="BE16" s="409"/>
      <c r="BF16" s="409"/>
      <c r="BG16" s="409"/>
      <c r="BH16" s="409"/>
      <c r="BI16" s="409"/>
      <c r="BJ16" s="409"/>
      <c r="BK16" s="409"/>
      <c r="BL16" s="409"/>
      <c r="BM16" s="409"/>
      <c r="BN16" s="409"/>
      <c r="BO16" s="409"/>
      <c r="BP16" s="409"/>
      <c r="BQ16" s="409"/>
    </row>
    <row r="17" spans="1:69" s="410" customFormat="1" ht="17.25" customHeight="1">
      <c r="A17" s="557"/>
      <c r="B17" s="558"/>
      <c r="C17" s="437"/>
      <c r="D17" s="438"/>
      <c r="E17" s="439"/>
      <c r="F17" s="440"/>
      <c r="G17" s="429"/>
      <c r="H17" s="430"/>
      <c r="I17" s="431"/>
      <c r="J17" s="559"/>
      <c r="K17" s="560"/>
      <c r="L17" s="500"/>
      <c r="M17" s="439"/>
      <c r="N17" s="440"/>
      <c r="O17" s="437"/>
      <c r="P17" s="500"/>
      <c r="Q17" s="439"/>
      <c r="R17" s="504"/>
      <c r="S17" s="561" t="s">
        <v>351</v>
      </c>
      <c r="T17" s="553" t="s">
        <v>15</v>
      </c>
      <c r="U17" s="562">
        <v>900</v>
      </c>
      <c r="V17" s="150"/>
      <c r="W17" s="429"/>
      <c r="X17" s="430"/>
      <c r="Y17" s="431"/>
      <c r="Z17" s="432"/>
      <c r="AA17" s="494"/>
      <c r="AB17" s="477"/>
      <c r="AC17" s="409"/>
      <c r="AD17" s="409"/>
      <c r="AE17" s="409"/>
      <c r="AF17" s="409"/>
      <c r="AG17" s="409"/>
      <c r="AH17" s="409"/>
      <c r="AI17" s="409"/>
      <c r="AJ17" s="409"/>
      <c r="AK17" s="409"/>
      <c r="AL17" s="409"/>
      <c r="AM17" s="409"/>
      <c r="AN17" s="409"/>
      <c r="AO17" s="409"/>
      <c r="AP17" s="409"/>
      <c r="AQ17" s="409"/>
      <c r="AR17" s="409"/>
      <c r="AS17" s="409"/>
      <c r="AT17" s="409"/>
      <c r="AU17" s="409"/>
      <c r="AV17" s="409"/>
      <c r="AW17" s="409"/>
      <c r="AX17" s="409"/>
      <c r="AY17" s="409"/>
      <c r="AZ17" s="409"/>
      <c r="BA17" s="409"/>
      <c r="BB17" s="409"/>
      <c r="BC17" s="409"/>
      <c r="BD17" s="409"/>
      <c r="BE17" s="409"/>
      <c r="BF17" s="409"/>
      <c r="BG17" s="409"/>
      <c r="BH17" s="409"/>
      <c r="BI17" s="409"/>
      <c r="BJ17" s="409"/>
      <c r="BK17" s="409"/>
      <c r="BL17" s="409"/>
      <c r="BM17" s="409"/>
      <c r="BN17" s="409"/>
      <c r="BO17" s="409"/>
      <c r="BP17" s="409"/>
      <c r="BQ17" s="409"/>
    </row>
    <row r="18" spans="1:69" s="410" customFormat="1" ht="17.25" customHeight="1">
      <c r="A18" s="557"/>
      <c r="B18" s="558"/>
      <c r="C18" s="437"/>
      <c r="D18" s="438"/>
      <c r="E18" s="439"/>
      <c r="F18" s="440"/>
      <c r="G18" s="433"/>
      <c r="H18" s="434"/>
      <c r="I18" s="435"/>
      <c r="J18" s="563"/>
      <c r="K18" s="560"/>
      <c r="L18" s="500"/>
      <c r="M18" s="439"/>
      <c r="N18" s="440"/>
      <c r="O18" s="437"/>
      <c r="P18" s="500"/>
      <c r="Q18" s="439"/>
      <c r="R18" s="504"/>
      <c r="S18" s="564" t="s">
        <v>422</v>
      </c>
      <c r="T18" s="565" t="s">
        <v>15</v>
      </c>
      <c r="U18" s="566">
        <v>120</v>
      </c>
      <c r="V18" s="147"/>
      <c r="W18" s="433"/>
      <c r="X18" s="434"/>
      <c r="Y18" s="435"/>
      <c r="Z18" s="436"/>
      <c r="AA18" s="494"/>
      <c r="AB18" s="477"/>
      <c r="AC18" s="409"/>
      <c r="AD18" s="409"/>
      <c r="AE18" s="409"/>
      <c r="AF18" s="409"/>
      <c r="AG18" s="409"/>
      <c r="AH18" s="409"/>
      <c r="AI18" s="409"/>
      <c r="AJ18" s="409"/>
      <c r="AK18" s="409"/>
      <c r="AL18" s="409"/>
      <c r="AM18" s="409"/>
      <c r="AN18" s="409"/>
      <c r="AO18" s="409"/>
      <c r="AP18" s="409"/>
      <c r="AQ18" s="409"/>
      <c r="AR18" s="409"/>
      <c r="AS18" s="409"/>
      <c r="AT18" s="409"/>
      <c r="AU18" s="409"/>
      <c r="AV18" s="409"/>
      <c r="AW18" s="409"/>
      <c r="AX18" s="409"/>
      <c r="AY18" s="409"/>
      <c r="AZ18" s="409"/>
      <c r="BA18" s="409"/>
      <c r="BB18" s="409"/>
      <c r="BC18" s="409"/>
      <c r="BD18" s="409"/>
      <c r="BE18" s="409"/>
      <c r="BF18" s="409"/>
      <c r="BG18" s="409"/>
      <c r="BH18" s="409"/>
      <c r="BI18" s="409"/>
      <c r="BJ18" s="409"/>
      <c r="BK18" s="409"/>
      <c r="BL18" s="409"/>
      <c r="BM18" s="409"/>
      <c r="BN18" s="409"/>
      <c r="BO18" s="409"/>
      <c r="BP18" s="409"/>
      <c r="BQ18" s="409"/>
    </row>
    <row r="19" spans="1:69" s="410" customFormat="1" ht="17.25" customHeight="1">
      <c r="A19" s="509" t="s">
        <v>117</v>
      </c>
      <c r="B19" s="510">
        <f>SUM(E19,U15,M19,Q19,U19,I19,Y15)</f>
        <v>15920</v>
      </c>
      <c r="C19" s="511" t="s">
        <v>87</v>
      </c>
      <c r="D19" s="512"/>
      <c r="E19" s="567">
        <f>SUM(E11:E18)</f>
        <v>11780</v>
      </c>
      <c r="F19" s="514">
        <f>SUM(F11:F18)</f>
        <v>0</v>
      </c>
      <c r="G19" s="511" t="s">
        <v>87</v>
      </c>
      <c r="H19" s="515"/>
      <c r="I19" s="513">
        <f>SUM(I11:I18)</f>
        <v>220</v>
      </c>
      <c r="J19" s="514">
        <f>SUM(J11:J18)</f>
        <v>0</v>
      </c>
      <c r="K19" s="511" t="s">
        <v>87</v>
      </c>
      <c r="L19" s="515"/>
      <c r="M19" s="513">
        <f>SUM(M11:M18)</f>
        <v>1020</v>
      </c>
      <c r="N19" s="514">
        <f>SUM(N11:N18)</f>
        <v>0</v>
      </c>
      <c r="O19" s="511" t="s">
        <v>87</v>
      </c>
      <c r="P19" s="515"/>
      <c r="Q19" s="513">
        <f>SUM(Q11:Q18)</f>
        <v>230</v>
      </c>
      <c r="R19" s="514">
        <f>SUM(R11:R18)</f>
        <v>0</v>
      </c>
      <c r="S19" s="511" t="s">
        <v>87</v>
      </c>
      <c r="T19" s="515"/>
      <c r="U19" s="513">
        <f>SUM(U16:U18)</f>
        <v>2150</v>
      </c>
      <c r="V19" s="514">
        <f>SUM(V16:V18)</f>
        <v>0</v>
      </c>
      <c r="W19" s="518"/>
      <c r="X19" s="519"/>
      <c r="Y19" s="519"/>
      <c r="Z19" s="520"/>
      <c r="AA19" s="478"/>
      <c r="AB19" s="477"/>
      <c r="AC19" s="409"/>
      <c r="AD19" s="409"/>
      <c r="AE19" s="409"/>
      <c r="AF19" s="409"/>
      <c r="AG19" s="409"/>
      <c r="AH19" s="409"/>
      <c r="AI19" s="409"/>
      <c r="AJ19" s="409"/>
      <c r="AK19" s="409"/>
      <c r="AL19" s="409"/>
      <c r="AM19" s="409"/>
      <c r="AN19" s="409"/>
      <c r="AO19" s="409"/>
      <c r="AP19" s="409"/>
      <c r="AQ19" s="409"/>
      <c r="AR19" s="409"/>
      <c r="AS19" s="409"/>
      <c r="AT19" s="409"/>
      <c r="AU19" s="409"/>
      <c r="AV19" s="409"/>
      <c r="AW19" s="409"/>
      <c r="AX19" s="409"/>
      <c r="AY19" s="409"/>
      <c r="AZ19" s="409"/>
      <c r="BA19" s="409"/>
      <c r="BB19" s="409"/>
      <c r="BC19" s="409"/>
      <c r="BD19" s="409"/>
      <c r="BE19" s="409"/>
      <c r="BF19" s="409"/>
      <c r="BG19" s="409"/>
      <c r="BH19" s="409"/>
      <c r="BI19" s="409"/>
      <c r="BJ19" s="409"/>
      <c r="BK19" s="409"/>
      <c r="BL19" s="409"/>
      <c r="BM19" s="409"/>
      <c r="BN19" s="409"/>
      <c r="BO19" s="409"/>
      <c r="BP19" s="409"/>
      <c r="BQ19" s="409"/>
    </row>
    <row r="20" spans="1:69" s="410" customFormat="1" ht="17.25" customHeight="1">
      <c r="A20" s="521" t="s">
        <v>198</v>
      </c>
      <c r="B20" s="568" t="s">
        <v>160</v>
      </c>
      <c r="C20" s="497" t="s">
        <v>141</v>
      </c>
      <c r="D20" s="498" t="s">
        <v>15</v>
      </c>
      <c r="E20" s="485">
        <v>950</v>
      </c>
      <c r="F20" s="144"/>
      <c r="G20" s="437" t="s">
        <v>141</v>
      </c>
      <c r="H20" s="499" t="s">
        <v>354</v>
      </c>
      <c r="I20" s="439">
        <v>150</v>
      </c>
      <c r="J20" s="144"/>
      <c r="K20" s="437"/>
      <c r="L20" s="500"/>
      <c r="M20" s="439"/>
      <c r="N20" s="489"/>
      <c r="O20" s="437"/>
      <c r="P20" s="500"/>
      <c r="Q20" s="439"/>
      <c r="R20" s="489"/>
      <c r="S20" s="437"/>
      <c r="T20" s="500"/>
      <c r="U20" s="439"/>
      <c r="V20" s="489"/>
      <c r="W20" s="490"/>
      <c r="X20" s="491"/>
      <c r="Y20" s="492"/>
      <c r="Z20" s="493"/>
      <c r="AA20" s="478"/>
      <c r="AB20" s="477"/>
      <c r="AC20" s="409"/>
      <c r="AD20" s="409"/>
      <c r="AE20" s="409"/>
      <c r="AF20" s="409"/>
      <c r="AG20" s="409"/>
      <c r="AH20" s="409"/>
      <c r="AI20" s="409"/>
      <c r="AJ20" s="409"/>
      <c r="AK20" s="409"/>
      <c r="AL20" s="409"/>
      <c r="AM20" s="409"/>
      <c r="AN20" s="409"/>
      <c r="AO20" s="409"/>
      <c r="AP20" s="409"/>
      <c r="AQ20" s="409"/>
      <c r="AR20" s="409"/>
      <c r="AS20" s="409"/>
      <c r="AT20" s="409"/>
      <c r="AU20" s="409"/>
      <c r="AV20" s="409"/>
      <c r="AW20" s="409"/>
      <c r="AX20" s="409"/>
      <c r="AY20" s="409"/>
      <c r="AZ20" s="409"/>
      <c r="BA20" s="409"/>
      <c r="BB20" s="409"/>
      <c r="BC20" s="409"/>
      <c r="BD20" s="409"/>
      <c r="BE20" s="409"/>
      <c r="BF20" s="409"/>
      <c r="BG20" s="409"/>
      <c r="BH20" s="409"/>
      <c r="BI20" s="409"/>
      <c r="BJ20" s="409"/>
      <c r="BK20" s="409"/>
      <c r="BL20" s="409"/>
      <c r="BM20" s="409"/>
      <c r="BN20" s="409"/>
      <c r="BO20" s="409"/>
      <c r="BP20" s="409"/>
      <c r="BQ20" s="409"/>
    </row>
    <row r="21" spans="1:69" s="410" customFormat="1" ht="17.25" customHeight="1">
      <c r="A21" s="527"/>
      <c r="B21" s="496" t="s">
        <v>161</v>
      </c>
      <c r="C21" s="437" t="s">
        <v>142</v>
      </c>
      <c r="D21" s="438"/>
      <c r="E21" s="439">
        <v>400</v>
      </c>
      <c r="F21" s="142"/>
      <c r="G21" s="437"/>
      <c r="H21" s="500"/>
      <c r="I21" s="439"/>
      <c r="J21" s="440"/>
      <c r="K21" s="437"/>
      <c r="L21" s="500"/>
      <c r="M21" s="439"/>
      <c r="N21" s="504"/>
      <c r="O21" s="437"/>
      <c r="P21" s="500"/>
      <c r="Q21" s="439"/>
      <c r="R21" s="504"/>
      <c r="S21" s="437"/>
      <c r="T21" s="500"/>
      <c r="U21" s="439"/>
      <c r="V21" s="504"/>
      <c r="W21" s="429"/>
      <c r="X21" s="430"/>
      <c r="Y21" s="431"/>
      <c r="Z21" s="432"/>
      <c r="AA21" s="478"/>
      <c r="AB21" s="477"/>
      <c r="AC21" s="409"/>
      <c r="AD21" s="409"/>
      <c r="AE21" s="409"/>
      <c r="AF21" s="409"/>
      <c r="AG21" s="409"/>
      <c r="AH21" s="409"/>
      <c r="AI21" s="409"/>
      <c r="AJ21" s="409"/>
      <c r="AK21" s="409"/>
      <c r="AL21" s="409"/>
      <c r="AM21" s="409"/>
      <c r="AN21" s="409"/>
      <c r="AO21" s="409"/>
      <c r="AP21" s="409"/>
      <c r="AQ21" s="409"/>
      <c r="AR21" s="409"/>
      <c r="AS21" s="409"/>
      <c r="AT21" s="409"/>
      <c r="AU21" s="409"/>
      <c r="AV21" s="409"/>
      <c r="AW21" s="409"/>
      <c r="AX21" s="409"/>
      <c r="AY21" s="409"/>
      <c r="AZ21" s="409"/>
      <c r="BA21" s="409"/>
      <c r="BB21" s="409"/>
      <c r="BC21" s="409"/>
      <c r="BD21" s="409"/>
      <c r="BE21" s="409"/>
      <c r="BF21" s="409"/>
      <c r="BG21" s="409"/>
      <c r="BH21" s="409"/>
      <c r="BI21" s="409"/>
      <c r="BJ21" s="409"/>
      <c r="BK21" s="409"/>
      <c r="BL21" s="409"/>
      <c r="BM21" s="409"/>
      <c r="BN21" s="409"/>
      <c r="BO21" s="409"/>
      <c r="BP21" s="409"/>
      <c r="BQ21" s="409"/>
    </row>
    <row r="22" spans="1:69" s="410" customFormat="1" ht="17.25" customHeight="1">
      <c r="A22" s="569"/>
      <c r="B22" s="496" t="s">
        <v>162</v>
      </c>
      <c r="C22" s="437" t="s">
        <v>144</v>
      </c>
      <c r="D22" s="438" t="s">
        <v>15</v>
      </c>
      <c r="E22" s="439">
        <v>400</v>
      </c>
      <c r="F22" s="143"/>
      <c r="G22" s="530" t="s">
        <v>144</v>
      </c>
      <c r="H22" s="499" t="s">
        <v>354</v>
      </c>
      <c r="I22" s="439">
        <v>40</v>
      </c>
      <c r="J22" s="247"/>
      <c r="K22" s="437"/>
      <c r="L22" s="500"/>
      <c r="M22" s="439"/>
      <c r="N22" s="504"/>
      <c r="O22" s="437"/>
      <c r="P22" s="500"/>
      <c r="Q22" s="439"/>
      <c r="R22" s="504"/>
      <c r="S22" s="437"/>
      <c r="T22" s="500"/>
      <c r="U22" s="439"/>
      <c r="V22" s="504"/>
      <c r="W22" s="433"/>
      <c r="X22" s="434"/>
      <c r="Y22" s="435"/>
      <c r="Z22" s="436"/>
      <c r="AA22" s="478"/>
      <c r="AB22" s="477"/>
      <c r="AC22" s="409"/>
      <c r="AD22" s="409"/>
      <c r="AE22" s="409"/>
      <c r="AF22" s="409"/>
      <c r="AG22" s="409"/>
      <c r="AH22" s="409"/>
      <c r="AI22" s="409"/>
      <c r="AJ22" s="409"/>
      <c r="AK22" s="409"/>
      <c r="AL22" s="409"/>
      <c r="AM22" s="409"/>
      <c r="AN22" s="409"/>
      <c r="AO22" s="409"/>
      <c r="AP22" s="409"/>
      <c r="AQ22" s="409"/>
      <c r="AR22" s="409"/>
      <c r="AS22" s="409"/>
      <c r="AT22" s="409"/>
      <c r="AU22" s="409"/>
      <c r="AV22" s="409"/>
      <c r="AW22" s="409"/>
      <c r="AX22" s="409"/>
      <c r="AY22" s="409"/>
      <c r="AZ22" s="409"/>
      <c r="BA22" s="409"/>
      <c r="BB22" s="409"/>
      <c r="BC22" s="409"/>
      <c r="BD22" s="409"/>
      <c r="BE22" s="409"/>
      <c r="BF22" s="409"/>
      <c r="BG22" s="409"/>
      <c r="BH22" s="409"/>
      <c r="BI22" s="409"/>
      <c r="BJ22" s="409"/>
      <c r="BK22" s="409"/>
      <c r="BL22" s="409"/>
      <c r="BM22" s="409"/>
      <c r="BN22" s="409"/>
      <c r="BO22" s="409"/>
      <c r="BP22" s="409"/>
      <c r="BQ22" s="409"/>
    </row>
    <row r="23" spans="1:69" s="410" customFormat="1" ht="17.25" customHeight="1">
      <c r="A23" s="509" t="s">
        <v>117</v>
      </c>
      <c r="B23" s="510">
        <f>E23+I23</f>
        <v>1940</v>
      </c>
      <c r="C23" s="511" t="s">
        <v>87</v>
      </c>
      <c r="D23" s="512"/>
      <c r="E23" s="513">
        <f>SUM(E20:E22)</f>
        <v>1750</v>
      </c>
      <c r="F23" s="514">
        <f>SUM(F20:F22)</f>
        <v>0</v>
      </c>
      <c r="G23" s="511" t="s">
        <v>87</v>
      </c>
      <c r="H23" s="515"/>
      <c r="I23" s="570">
        <f>SUM(I20:I22)</f>
        <v>190</v>
      </c>
      <c r="J23" s="571">
        <f>SUM(J20:J22)</f>
        <v>0</v>
      </c>
      <c r="K23" s="516"/>
      <c r="L23" s="515"/>
      <c r="M23" s="513"/>
      <c r="N23" s="517"/>
      <c r="O23" s="516"/>
      <c r="P23" s="515"/>
      <c r="Q23" s="513"/>
      <c r="R23" s="517"/>
      <c r="S23" s="516"/>
      <c r="T23" s="515"/>
      <c r="U23" s="513"/>
      <c r="V23" s="517"/>
      <c r="W23" s="518"/>
      <c r="X23" s="519"/>
      <c r="Y23" s="519"/>
      <c r="Z23" s="520"/>
      <c r="AA23" s="478"/>
      <c r="AB23" s="477"/>
      <c r="AC23" s="409"/>
      <c r="AD23" s="409"/>
      <c r="AE23" s="409"/>
      <c r="AF23" s="409"/>
      <c r="AG23" s="409"/>
      <c r="AH23" s="409"/>
      <c r="AI23" s="409"/>
      <c r="AJ23" s="409"/>
      <c r="AK23" s="409"/>
      <c r="AL23" s="409"/>
      <c r="AM23" s="409"/>
      <c r="AN23" s="409"/>
      <c r="AO23" s="409"/>
      <c r="AP23" s="409"/>
      <c r="AQ23" s="409"/>
      <c r="AR23" s="409"/>
      <c r="AS23" s="409"/>
      <c r="AT23" s="409"/>
      <c r="AU23" s="409"/>
      <c r="AV23" s="409"/>
      <c r="AW23" s="409"/>
      <c r="AX23" s="409"/>
      <c r="AY23" s="409"/>
      <c r="AZ23" s="409"/>
      <c r="BA23" s="409"/>
      <c r="BB23" s="409"/>
      <c r="BC23" s="409"/>
      <c r="BD23" s="409"/>
      <c r="BE23" s="409"/>
      <c r="BF23" s="409"/>
      <c r="BG23" s="409"/>
      <c r="BH23" s="409"/>
      <c r="BI23" s="409"/>
      <c r="BJ23" s="409"/>
      <c r="BK23" s="409"/>
      <c r="BL23" s="409"/>
      <c r="BM23" s="409"/>
      <c r="BN23" s="409"/>
      <c r="BO23" s="409"/>
      <c r="BP23" s="409"/>
      <c r="BQ23" s="409"/>
    </row>
    <row r="24" spans="1:69" s="410" customFormat="1" ht="17.25" customHeight="1">
      <c r="A24" s="572"/>
      <c r="B24" s="573"/>
      <c r="C24" s="574" t="s">
        <v>301</v>
      </c>
      <c r="D24" s="482"/>
      <c r="E24" s="483">
        <v>4200</v>
      </c>
      <c r="F24" s="423"/>
      <c r="G24" s="575" t="s">
        <v>430</v>
      </c>
      <c r="H24" s="576" t="s">
        <v>354</v>
      </c>
      <c r="I24" s="483">
        <v>30</v>
      </c>
      <c r="J24" s="262"/>
      <c r="K24" s="577" t="s">
        <v>430</v>
      </c>
      <c r="L24" s="576" t="s">
        <v>354</v>
      </c>
      <c r="M24" s="483">
        <v>270</v>
      </c>
      <c r="N24" s="264"/>
      <c r="O24" s="577" t="s">
        <v>430</v>
      </c>
      <c r="P24" s="576" t="s">
        <v>354</v>
      </c>
      <c r="Q24" s="483">
        <v>50</v>
      </c>
      <c r="R24" s="265"/>
      <c r="S24" s="578" t="s">
        <v>438</v>
      </c>
      <c r="T24" s="579" t="s">
        <v>354</v>
      </c>
      <c r="U24" s="580">
        <v>120</v>
      </c>
      <c r="V24" s="152"/>
      <c r="W24" s="581" t="s">
        <v>13</v>
      </c>
      <c r="X24" s="582"/>
      <c r="Y24" s="583">
        <v>24020</v>
      </c>
      <c r="Z24" s="152"/>
      <c r="AA24" s="478"/>
      <c r="AB24" s="477"/>
      <c r="AC24" s="409"/>
      <c r="AD24" s="409"/>
      <c r="AE24" s="409"/>
      <c r="AF24" s="409"/>
      <c r="AG24" s="409"/>
      <c r="AH24" s="409"/>
      <c r="AI24" s="409"/>
      <c r="AJ24" s="409"/>
      <c r="AK24" s="409"/>
      <c r="AL24" s="409"/>
      <c r="AM24" s="409"/>
      <c r="AN24" s="409"/>
      <c r="AO24" s="409"/>
      <c r="AP24" s="409"/>
      <c r="AQ24" s="409"/>
      <c r="AR24" s="409"/>
      <c r="AS24" s="409"/>
      <c r="AT24" s="409"/>
      <c r="AU24" s="409"/>
      <c r="AV24" s="409"/>
      <c r="AW24" s="409"/>
      <c r="AX24" s="409"/>
      <c r="AY24" s="409"/>
      <c r="AZ24" s="409"/>
      <c r="BA24" s="409"/>
      <c r="BB24" s="409"/>
      <c r="BC24" s="409"/>
      <c r="BD24" s="409"/>
      <c r="BE24" s="409"/>
      <c r="BF24" s="409"/>
      <c r="BG24" s="409"/>
      <c r="BH24" s="409"/>
      <c r="BI24" s="409"/>
      <c r="BJ24" s="409"/>
      <c r="BK24" s="409"/>
      <c r="BL24" s="409"/>
      <c r="BM24" s="409"/>
      <c r="BN24" s="409"/>
      <c r="BO24" s="409"/>
      <c r="BP24" s="409"/>
      <c r="BQ24" s="409"/>
    </row>
    <row r="25" spans="1:69" s="410" customFormat="1" ht="17.25" customHeight="1">
      <c r="A25" s="549"/>
      <c r="B25" s="584"/>
      <c r="C25" s="585" t="s">
        <v>289</v>
      </c>
      <c r="D25" s="553"/>
      <c r="E25" s="503">
        <v>1000</v>
      </c>
      <c r="F25" s="156"/>
      <c r="G25" s="586" t="s">
        <v>289</v>
      </c>
      <c r="H25" s="499" t="s">
        <v>354</v>
      </c>
      <c r="I25" s="431">
        <v>50</v>
      </c>
      <c r="J25" s="263"/>
      <c r="K25" s="530" t="s">
        <v>333</v>
      </c>
      <c r="L25" s="499" t="s">
        <v>354</v>
      </c>
      <c r="M25" s="439">
        <v>860</v>
      </c>
      <c r="N25" s="142"/>
      <c r="O25" s="530" t="s">
        <v>333</v>
      </c>
      <c r="P25" s="499" t="s">
        <v>354</v>
      </c>
      <c r="Q25" s="439">
        <v>200</v>
      </c>
      <c r="R25" s="231"/>
      <c r="S25" s="588" t="s">
        <v>358</v>
      </c>
      <c r="T25" s="507" t="s">
        <v>354</v>
      </c>
      <c r="U25" s="439">
        <v>80</v>
      </c>
      <c r="V25" s="146"/>
      <c r="W25" s="537" t="s">
        <v>332</v>
      </c>
      <c r="X25" s="500"/>
      <c r="Y25" s="439">
        <v>240</v>
      </c>
      <c r="Z25" s="146"/>
      <c r="AA25" s="478"/>
      <c r="AB25" s="477"/>
      <c r="AC25" s="409"/>
      <c r="AD25" s="409"/>
      <c r="AE25" s="409"/>
      <c r="AF25" s="409"/>
      <c r="AG25" s="409"/>
      <c r="AH25" s="409"/>
      <c r="AI25" s="409"/>
      <c r="AJ25" s="409"/>
      <c r="AK25" s="409"/>
      <c r="AL25" s="409"/>
      <c r="AM25" s="409"/>
      <c r="AN25" s="409"/>
      <c r="AO25" s="409"/>
      <c r="AP25" s="409"/>
      <c r="AQ25" s="409"/>
      <c r="AR25" s="409"/>
      <c r="AS25" s="409"/>
      <c r="AT25" s="409"/>
      <c r="AU25" s="409"/>
      <c r="AV25" s="409"/>
      <c r="AW25" s="409"/>
      <c r="AX25" s="409"/>
      <c r="AY25" s="409"/>
      <c r="AZ25" s="409"/>
      <c r="BA25" s="409"/>
      <c r="BB25" s="409"/>
      <c r="BC25" s="409"/>
      <c r="BD25" s="409"/>
      <c r="BE25" s="409"/>
      <c r="BF25" s="409"/>
      <c r="BG25" s="409"/>
      <c r="BH25" s="409"/>
      <c r="BI25" s="409"/>
      <c r="BJ25" s="409"/>
      <c r="BK25" s="409"/>
      <c r="BL25" s="409"/>
      <c r="BM25" s="409"/>
      <c r="BN25" s="409"/>
      <c r="BO25" s="409"/>
      <c r="BP25" s="409"/>
      <c r="BQ25" s="409"/>
    </row>
    <row r="26" spans="1:69" s="410" customFormat="1" ht="17.25" customHeight="1">
      <c r="A26" s="589" t="s">
        <v>148</v>
      </c>
      <c r="B26" s="590"/>
      <c r="C26" s="591" t="s">
        <v>339</v>
      </c>
      <c r="D26" s="592" t="s">
        <v>15</v>
      </c>
      <c r="E26" s="567">
        <f>SUM(E24:E25)</f>
        <v>5200</v>
      </c>
      <c r="F26" s="245">
        <f>SUM(F24:F25)</f>
        <v>0</v>
      </c>
      <c r="G26" s="429"/>
      <c r="H26" s="430"/>
      <c r="I26" s="431"/>
      <c r="J26" s="593"/>
      <c r="K26" s="530" t="s">
        <v>357</v>
      </c>
      <c r="L26" s="499" t="s">
        <v>354</v>
      </c>
      <c r="M26" s="439">
        <v>630</v>
      </c>
      <c r="N26" s="142"/>
      <c r="O26" s="530" t="s">
        <v>357</v>
      </c>
      <c r="P26" s="499" t="s">
        <v>354</v>
      </c>
      <c r="Q26" s="439">
        <v>100</v>
      </c>
      <c r="R26" s="231"/>
      <c r="S26" s="594" t="s">
        <v>458</v>
      </c>
      <c r="T26" s="484" t="s">
        <v>354</v>
      </c>
      <c r="U26" s="595">
        <v>10</v>
      </c>
      <c r="V26" s="146"/>
      <c r="W26" s="429"/>
      <c r="X26" s="430"/>
      <c r="Y26" s="431"/>
      <c r="Z26" s="432"/>
      <c r="AA26" s="478"/>
      <c r="AB26" s="477"/>
      <c r="AC26" s="409"/>
      <c r="AD26" s="409"/>
      <c r="AE26" s="409"/>
      <c r="AF26" s="409"/>
      <c r="AG26" s="409"/>
      <c r="AH26" s="409"/>
      <c r="AI26" s="409"/>
      <c r="AJ26" s="409"/>
      <c r="AK26" s="409"/>
      <c r="AL26" s="409"/>
      <c r="AM26" s="409"/>
      <c r="AN26" s="409"/>
      <c r="AO26" s="409"/>
      <c r="AP26" s="409"/>
      <c r="AQ26" s="409"/>
      <c r="AR26" s="409"/>
      <c r="AS26" s="409"/>
      <c r="AT26" s="409"/>
      <c r="AU26" s="409"/>
      <c r="AV26" s="409"/>
      <c r="AW26" s="409"/>
      <c r="AX26" s="409"/>
      <c r="AY26" s="409"/>
      <c r="AZ26" s="409"/>
      <c r="BA26" s="409"/>
      <c r="BB26" s="409"/>
      <c r="BC26" s="409"/>
      <c r="BD26" s="409"/>
      <c r="BE26" s="409"/>
      <c r="BF26" s="409"/>
      <c r="BG26" s="409"/>
      <c r="BH26" s="409"/>
      <c r="BI26" s="409"/>
      <c r="BJ26" s="409"/>
      <c r="BK26" s="409"/>
      <c r="BL26" s="409"/>
      <c r="BM26" s="409"/>
      <c r="BN26" s="409"/>
      <c r="BO26" s="409"/>
      <c r="BP26" s="409"/>
      <c r="BQ26" s="409"/>
    </row>
    <row r="27" spans="1:69" s="410" customFormat="1" ht="17.25" customHeight="1">
      <c r="A27" s="589" t="s">
        <v>197</v>
      </c>
      <c r="B27" s="590"/>
      <c r="C27" s="531" t="s">
        <v>333</v>
      </c>
      <c r="D27" s="507" t="s">
        <v>15</v>
      </c>
      <c r="E27" s="439">
        <v>3100</v>
      </c>
      <c r="F27" s="424"/>
      <c r="G27" s="531" t="s">
        <v>333</v>
      </c>
      <c r="H27" s="499" t="s">
        <v>354</v>
      </c>
      <c r="I27" s="439">
        <v>130</v>
      </c>
      <c r="J27" s="263"/>
      <c r="K27" s="530" t="s">
        <v>360</v>
      </c>
      <c r="L27" s="499" t="s">
        <v>354</v>
      </c>
      <c r="M27" s="439">
        <v>80</v>
      </c>
      <c r="N27" s="142"/>
      <c r="O27" s="530" t="s">
        <v>360</v>
      </c>
      <c r="P27" s="499" t="s">
        <v>354</v>
      </c>
      <c r="Q27" s="439">
        <v>10</v>
      </c>
      <c r="R27" s="231"/>
      <c r="S27" s="588" t="s">
        <v>363</v>
      </c>
      <c r="T27" s="499" t="s">
        <v>354</v>
      </c>
      <c r="U27" s="508">
        <v>280</v>
      </c>
      <c r="V27" s="146"/>
      <c r="W27" s="531"/>
      <c r="X27" s="500"/>
      <c r="Y27" s="439"/>
      <c r="Z27" s="532"/>
      <c r="AA27" s="478"/>
      <c r="AB27" s="477"/>
      <c r="AC27" s="409"/>
      <c r="AD27" s="409"/>
      <c r="AE27" s="409"/>
      <c r="AF27" s="409"/>
      <c r="AG27" s="409"/>
      <c r="AH27" s="409"/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09"/>
      <c r="AU27" s="409"/>
      <c r="AV27" s="409"/>
      <c r="AW27" s="409"/>
      <c r="AX27" s="409"/>
      <c r="AY27" s="409"/>
      <c r="AZ27" s="409"/>
      <c r="BA27" s="409"/>
      <c r="BB27" s="409"/>
      <c r="BC27" s="409"/>
      <c r="BD27" s="409"/>
      <c r="BE27" s="409"/>
      <c r="BF27" s="409"/>
      <c r="BG27" s="409"/>
      <c r="BH27" s="409"/>
      <c r="BI27" s="409"/>
      <c r="BJ27" s="409"/>
      <c r="BK27" s="409"/>
      <c r="BL27" s="409"/>
      <c r="BM27" s="409"/>
      <c r="BN27" s="409"/>
      <c r="BO27" s="409"/>
      <c r="BP27" s="409"/>
      <c r="BQ27" s="409"/>
    </row>
    <row r="28" spans="1:69" s="410" customFormat="1" ht="17.25" customHeight="1">
      <c r="A28" s="549"/>
      <c r="B28" s="596"/>
      <c r="C28" s="531" t="s">
        <v>341</v>
      </c>
      <c r="D28" s="597"/>
      <c r="E28" s="439">
        <v>1900</v>
      </c>
      <c r="F28" s="142"/>
      <c r="G28" s="429"/>
      <c r="H28" s="430"/>
      <c r="I28" s="431"/>
      <c r="J28" s="593"/>
      <c r="K28" s="437" t="s">
        <v>361</v>
      </c>
      <c r="L28" s="499" t="s">
        <v>354</v>
      </c>
      <c r="M28" s="439">
        <v>400</v>
      </c>
      <c r="N28" s="143"/>
      <c r="O28" s="530" t="s">
        <v>361</v>
      </c>
      <c r="P28" s="499" t="s">
        <v>354</v>
      </c>
      <c r="Q28" s="439">
        <v>100</v>
      </c>
      <c r="R28" s="231"/>
      <c r="S28" s="588" t="s">
        <v>455</v>
      </c>
      <c r="T28" s="499" t="s">
        <v>354</v>
      </c>
      <c r="U28" s="508">
        <v>60</v>
      </c>
      <c r="V28" s="146"/>
      <c r="W28" s="429"/>
      <c r="X28" s="430"/>
      <c r="Y28" s="431"/>
      <c r="Z28" s="432"/>
      <c r="AA28" s="478"/>
      <c r="AB28" s="477"/>
      <c r="AC28" s="409"/>
      <c r="AD28" s="409"/>
      <c r="AE28" s="409"/>
      <c r="AF28" s="409"/>
      <c r="AG28" s="409"/>
      <c r="AH28" s="409"/>
      <c r="AI28" s="409"/>
      <c r="AJ28" s="409"/>
      <c r="AK28" s="409"/>
      <c r="AL28" s="409"/>
      <c r="AM28" s="409"/>
      <c r="AN28" s="409"/>
      <c r="AO28" s="409"/>
      <c r="AP28" s="409"/>
      <c r="AQ28" s="409"/>
      <c r="AR28" s="409"/>
      <c r="AS28" s="409"/>
      <c r="AT28" s="409"/>
      <c r="AU28" s="409"/>
      <c r="AV28" s="409"/>
      <c r="AW28" s="409"/>
      <c r="AX28" s="409"/>
      <c r="AY28" s="409"/>
      <c r="AZ28" s="409"/>
      <c r="BA28" s="409"/>
      <c r="BB28" s="409"/>
      <c r="BC28" s="409"/>
      <c r="BD28" s="409"/>
      <c r="BE28" s="409"/>
      <c r="BF28" s="409"/>
      <c r="BG28" s="409"/>
      <c r="BH28" s="409"/>
      <c r="BI28" s="409"/>
      <c r="BJ28" s="409"/>
      <c r="BK28" s="409"/>
      <c r="BL28" s="409"/>
      <c r="BM28" s="409"/>
      <c r="BN28" s="409"/>
      <c r="BO28" s="409"/>
      <c r="BP28" s="409"/>
      <c r="BQ28" s="409"/>
    </row>
    <row r="29" spans="1:69" s="410" customFormat="1" ht="17.25" customHeight="1">
      <c r="A29" s="549"/>
      <c r="B29" s="596"/>
      <c r="C29" s="598" t="s">
        <v>453</v>
      </c>
      <c r="D29" s="599"/>
      <c r="E29" s="600">
        <f>SUM(E27:E28)</f>
        <v>5000</v>
      </c>
      <c r="F29" s="571">
        <f>SUM(F27:F28)</f>
        <v>0</v>
      </c>
      <c r="G29" s="429"/>
      <c r="H29" s="430"/>
      <c r="I29" s="431"/>
      <c r="J29" s="593"/>
      <c r="K29" s="549" t="s">
        <v>331</v>
      </c>
      <c r="L29" s="502" t="s">
        <v>354</v>
      </c>
      <c r="M29" s="551">
        <v>50</v>
      </c>
      <c r="N29" s="143"/>
      <c r="O29" s="601" t="s">
        <v>331</v>
      </c>
      <c r="P29" s="502" t="s">
        <v>354</v>
      </c>
      <c r="Q29" s="551">
        <v>30</v>
      </c>
      <c r="R29" s="266"/>
      <c r="S29" s="588" t="s">
        <v>305</v>
      </c>
      <c r="T29" s="525" t="s">
        <v>383</v>
      </c>
      <c r="U29" s="485">
        <v>100</v>
      </c>
      <c r="V29" s="144"/>
      <c r="W29" s="429"/>
      <c r="X29" s="430"/>
      <c r="Y29" s="431"/>
      <c r="Z29" s="432"/>
      <c r="AA29" s="478"/>
      <c r="AB29" s="477"/>
      <c r="AC29" s="409"/>
      <c r="AD29" s="409"/>
      <c r="AE29" s="409"/>
      <c r="AF29" s="409"/>
      <c r="AG29" s="409"/>
      <c r="AH29" s="409"/>
      <c r="AI29" s="409"/>
      <c r="AJ29" s="409"/>
      <c r="AK29" s="409"/>
      <c r="AL29" s="409"/>
      <c r="AM29" s="409"/>
      <c r="AN29" s="409"/>
      <c r="AO29" s="409"/>
      <c r="AP29" s="409"/>
      <c r="AQ29" s="409"/>
      <c r="AR29" s="409"/>
      <c r="AS29" s="409"/>
      <c r="AT29" s="409"/>
      <c r="AU29" s="409"/>
      <c r="AV29" s="409"/>
      <c r="AW29" s="409"/>
      <c r="AX29" s="409"/>
      <c r="AY29" s="409"/>
      <c r="AZ29" s="409"/>
      <c r="BA29" s="409"/>
      <c r="BB29" s="409"/>
      <c r="BC29" s="409"/>
      <c r="BD29" s="409"/>
      <c r="BE29" s="409"/>
      <c r="BF29" s="409"/>
      <c r="BG29" s="409"/>
      <c r="BH29" s="409"/>
      <c r="BI29" s="409"/>
      <c r="BJ29" s="409"/>
      <c r="BK29" s="409"/>
      <c r="BL29" s="409"/>
      <c r="BM29" s="409"/>
      <c r="BN29" s="409"/>
      <c r="BO29" s="409"/>
      <c r="BP29" s="409"/>
      <c r="BQ29" s="409"/>
    </row>
    <row r="30" spans="1:69" s="410" customFormat="1" ht="17.25" customHeight="1">
      <c r="A30" s="549"/>
      <c r="B30" s="596"/>
      <c r="C30" s="581" t="s">
        <v>342</v>
      </c>
      <c r="D30" s="579" t="s">
        <v>15</v>
      </c>
      <c r="E30" s="483">
        <v>4000</v>
      </c>
      <c r="F30" s="264"/>
      <c r="G30" s="586" t="s">
        <v>454</v>
      </c>
      <c r="H30" s="499" t="s">
        <v>354</v>
      </c>
      <c r="I30" s="431">
        <v>60</v>
      </c>
      <c r="J30" s="142"/>
      <c r="K30" s="602" t="s">
        <v>454</v>
      </c>
      <c r="L30" s="603" t="s">
        <v>354</v>
      </c>
      <c r="M30" s="435">
        <v>450</v>
      </c>
      <c r="N30" s="143"/>
      <c r="O30" s="602" t="s">
        <v>454</v>
      </c>
      <c r="P30" s="502" t="s">
        <v>354</v>
      </c>
      <c r="Q30" s="604">
        <v>80</v>
      </c>
      <c r="R30" s="266"/>
      <c r="S30" s="605" t="s">
        <v>457</v>
      </c>
      <c r="T30" s="606" t="s">
        <v>383</v>
      </c>
      <c r="U30" s="607">
        <v>100</v>
      </c>
      <c r="V30" s="147"/>
      <c r="W30" s="429"/>
      <c r="X30" s="430"/>
      <c r="Y30" s="431"/>
      <c r="Z30" s="432"/>
      <c r="AA30" s="478"/>
      <c r="AB30" s="477"/>
      <c r="AC30" s="409"/>
      <c r="AD30" s="409"/>
      <c r="AE30" s="409"/>
      <c r="AF30" s="409"/>
      <c r="AG30" s="409"/>
      <c r="AH30" s="409"/>
      <c r="AI30" s="409"/>
      <c r="AJ30" s="409"/>
      <c r="AK30" s="409"/>
      <c r="AL30" s="409"/>
      <c r="AM30" s="409"/>
      <c r="AN30" s="409"/>
      <c r="AO30" s="409"/>
      <c r="AP30" s="409"/>
      <c r="AQ30" s="409"/>
      <c r="AR30" s="409"/>
      <c r="AS30" s="409"/>
      <c r="AT30" s="409"/>
      <c r="AU30" s="409"/>
      <c r="AV30" s="409"/>
      <c r="AW30" s="409"/>
      <c r="AX30" s="409"/>
      <c r="AY30" s="409"/>
      <c r="AZ30" s="409"/>
      <c r="BA30" s="409"/>
      <c r="BB30" s="409"/>
      <c r="BC30" s="409"/>
      <c r="BD30" s="409"/>
      <c r="BE30" s="409"/>
      <c r="BF30" s="409"/>
      <c r="BG30" s="409"/>
      <c r="BH30" s="409"/>
      <c r="BI30" s="409"/>
      <c r="BJ30" s="409"/>
      <c r="BK30" s="409"/>
      <c r="BL30" s="409"/>
      <c r="BM30" s="409"/>
      <c r="BN30" s="409"/>
      <c r="BO30" s="409"/>
      <c r="BP30" s="409"/>
      <c r="BQ30" s="409"/>
    </row>
    <row r="31" spans="1:69" s="410" customFormat="1" ht="17.25" customHeight="1">
      <c r="A31" s="549"/>
      <c r="B31" s="596"/>
      <c r="D31" s="430"/>
      <c r="E31" s="431"/>
      <c r="G31" s="586"/>
      <c r="H31" s="500"/>
      <c r="I31" s="439"/>
      <c r="J31" s="548"/>
      <c r="K31" s="608" t="s">
        <v>133</v>
      </c>
      <c r="L31" s="609"/>
      <c r="M31" s="607">
        <f>SUM(M24:M30)</f>
        <v>2740</v>
      </c>
      <c r="N31" s="514">
        <f>SUM(N24:N30)</f>
        <v>0</v>
      </c>
      <c r="O31" s="511" t="s">
        <v>133</v>
      </c>
      <c r="P31" s="515"/>
      <c r="Q31" s="570">
        <f>SUM(Q24:Q30)</f>
        <v>570</v>
      </c>
      <c r="R31" s="610">
        <f>SUM(R24:R30)</f>
        <v>0</v>
      </c>
      <c r="S31" s="511" t="s">
        <v>133</v>
      </c>
      <c r="T31" s="515"/>
      <c r="U31" s="513">
        <f>SUM(U24:U30)</f>
        <v>750</v>
      </c>
      <c r="V31" s="514">
        <f>SUM(V24:V30)</f>
        <v>0</v>
      </c>
      <c r="W31" s="429"/>
      <c r="X31" s="430"/>
      <c r="Y31" s="431"/>
      <c r="Z31" s="432"/>
      <c r="AA31" s="478"/>
      <c r="AB31" s="477"/>
      <c r="AC31" s="409"/>
      <c r="AD31" s="409"/>
      <c r="AE31" s="409"/>
      <c r="AF31" s="409"/>
      <c r="AG31" s="409"/>
      <c r="AH31" s="409"/>
      <c r="AI31" s="409"/>
      <c r="AJ31" s="409"/>
      <c r="AK31" s="409"/>
      <c r="AL31" s="409"/>
      <c r="AM31" s="409"/>
      <c r="AN31" s="409"/>
      <c r="AO31" s="409"/>
      <c r="AP31" s="409"/>
      <c r="AQ31" s="409"/>
      <c r="AR31" s="409"/>
      <c r="AS31" s="409"/>
      <c r="AT31" s="409"/>
      <c r="AU31" s="409"/>
      <c r="AV31" s="409"/>
      <c r="AW31" s="409"/>
      <c r="AX31" s="409"/>
      <c r="AY31" s="409"/>
      <c r="AZ31" s="409"/>
      <c r="BA31" s="409"/>
      <c r="BB31" s="409"/>
      <c r="BC31" s="409"/>
      <c r="BD31" s="409"/>
      <c r="BE31" s="409"/>
      <c r="BF31" s="409"/>
      <c r="BG31" s="409"/>
      <c r="BH31" s="409"/>
      <c r="BI31" s="409"/>
      <c r="BJ31" s="409"/>
      <c r="BK31" s="409"/>
      <c r="BL31" s="409"/>
      <c r="BM31" s="409"/>
      <c r="BN31" s="409"/>
      <c r="BO31" s="409"/>
      <c r="BP31" s="409"/>
      <c r="BQ31" s="409"/>
    </row>
    <row r="32" spans="1:69" s="410" customFormat="1" ht="17.25" customHeight="1">
      <c r="A32" s="549"/>
      <c r="B32" s="596"/>
      <c r="C32" s="611" t="s">
        <v>356</v>
      </c>
      <c r="D32" s="438" t="s">
        <v>15</v>
      </c>
      <c r="E32" s="439">
        <v>4000</v>
      </c>
      <c r="F32" s="142"/>
      <c r="G32" s="531" t="s">
        <v>357</v>
      </c>
      <c r="H32" s="499" t="s">
        <v>354</v>
      </c>
      <c r="I32" s="439">
        <v>60</v>
      </c>
      <c r="J32" s="146"/>
      <c r="K32" s="429"/>
      <c r="L32" s="430"/>
      <c r="M32" s="431"/>
      <c r="N32" s="430"/>
      <c r="O32" s="612"/>
      <c r="P32" s="488"/>
      <c r="Q32" s="485"/>
      <c r="R32" s="221"/>
      <c r="S32" s="613" t="s">
        <v>427</v>
      </c>
      <c r="T32" s="500"/>
      <c r="U32" s="439">
        <v>500</v>
      </c>
      <c r="V32" s="231"/>
      <c r="W32" s="537"/>
      <c r="X32" s="500"/>
      <c r="Y32" s="439"/>
      <c r="Z32" s="238"/>
      <c r="AA32" s="478"/>
      <c r="AB32" s="477"/>
      <c r="AC32" s="409"/>
      <c r="AD32" s="409"/>
      <c r="AE32" s="409"/>
      <c r="AF32" s="409"/>
      <c r="AG32" s="409"/>
      <c r="AH32" s="409"/>
      <c r="AI32" s="409"/>
      <c r="AJ32" s="409"/>
      <c r="AK32" s="409"/>
      <c r="AL32" s="409"/>
      <c r="AM32" s="409"/>
      <c r="AN32" s="409"/>
      <c r="AO32" s="409"/>
      <c r="AP32" s="409"/>
      <c r="AQ32" s="409"/>
      <c r="AR32" s="409"/>
      <c r="AS32" s="409"/>
      <c r="AT32" s="409"/>
      <c r="AU32" s="409"/>
      <c r="AV32" s="409"/>
      <c r="AW32" s="409"/>
      <c r="AX32" s="409"/>
      <c r="AY32" s="409"/>
      <c r="AZ32" s="409"/>
      <c r="BA32" s="409"/>
      <c r="BB32" s="409"/>
      <c r="BC32" s="409"/>
      <c r="BD32" s="409"/>
      <c r="BE32" s="409"/>
      <c r="BF32" s="409"/>
      <c r="BG32" s="409"/>
      <c r="BH32" s="409"/>
      <c r="BI32" s="409"/>
      <c r="BJ32" s="409"/>
      <c r="BK32" s="409"/>
      <c r="BL32" s="409"/>
      <c r="BM32" s="409"/>
      <c r="BN32" s="409"/>
      <c r="BO32" s="409"/>
      <c r="BP32" s="409"/>
      <c r="BQ32" s="409"/>
    </row>
    <row r="33" spans="1:69" s="410" customFormat="1" ht="17.25" customHeight="1">
      <c r="A33" s="549"/>
      <c r="B33" s="596"/>
      <c r="C33" s="611" t="s">
        <v>360</v>
      </c>
      <c r="D33" s="438" t="s">
        <v>15</v>
      </c>
      <c r="E33" s="439">
        <v>2650</v>
      </c>
      <c r="F33" s="142"/>
      <c r="G33" s="537" t="s">
        <v>360</v>
      </c>
      <c r="H33" s="499" t="s">
        <v>354</v>
      </c>
      <c r="I33" s="439">
        <v>10</v>
      </c>
      <c r="J33" s="146"/>
      <c r="K33" s="429"/>
      <c r="L33" s="430"/>
      <c r="M33" s="431"/>
      <c r="N33" s="430"/>
      <c r="O33" s="614"/>
      <c r="P33" s="500"/>
      <c r="Q33" s="439"/>
      <c r="R33" s="238"/>
      <c r="S33" s="613" t="s">
        <v>303</v>
      </c>
      <c r="T33" s="498" t="s">
        <v>15</v>
      </c>
      <c r="U33" s="439">
        <v>1150</v>
      </c>
      <c r="V33" s="231"/>
      <c r="W33" s="537"/>
      <c r="X33" s="500"/>
      <c r="Y33" s="439"/>
      <c r="Z33" s="238"/>
      <c r="AA33" s="478"/>
      <c r="AB33" s="477"/>
      <c r="AC33" s="409"/>
      <c r="AD33" s="409"/>
      <c r="AE33" s="409"/>
      <c r="AF33" s="409"/>
      <c r="AG33" s="409"/>
      <c r="AH33" s="409"/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09"/>
      <c r="AU33" s="409"/>
      <c r="AV33" s="409"/>
      <c r="AW33" s="409"/>
      <c r="AX33" s="409"/>
      <c r="AY33" s="409"/>
      <c r="AZ33" s="409"/>
      <c r="BA33" s="409"/>
      <c r="BB33" s="409"/>
      <c r="BC33" s="409"/>
      <c r="BD33" s="409"/>
      <c r="BE33" s="409"/>
      <c r="BF33" s="409"/>
      <c r="BG33" s="409"/>
      <c r="BH33" s="409"/>
      <c r="BI33" s="409"/>
      <c r="BJ33" s="409"/>
      <c r="BK33" s="409"/>
      <c r="BL33" s="409"/>
      <c r="BM33" s="409"/>
      <c r="BN33" s="409"/>
      <c r="BO33" s="409"/>
      <c r="BP33" s="409"/>
      <c r="BQ33" s="409"/>
    </row>
    <row r="34" spans="1:69" s="410" customFormat="1" ht="17.25" customHeight="1">
      <c r="A34" s="549"/>
      <c r="B34" s="596"/>
      <c r="C34" s="611" t="s">
        <v>361</v>
      </c>
      <c r="D34" s="553" t="s">
        <v>15</v>
      </c>
      <c r="E34" s="439">
        <v>3500</v>
      </c>
      <c r="F34" s="142"/>
      <c r="G34" s="537" t="s">
        <v>361</v>
      </c>
      <c r="H34" s="499" t="s">
        <v>354</v>
      </c>
      <c r="I34" s="439">
        <v>30</v>
      </c>
      <c r="J34" s="146"/>
      <c r="K34" s="429"/>
      <c r="L34" s="430"/>
      <c r="M34" s="431"/>
      <c r="N34" s="430"/>
      <c r="O34" s="614"/>
      <c r="P34" s="500"/>
      <c r="Q34" s="439"/>
      <c r="R34" s="238"/>
      <c r="S34" s="613" t="s">
        <v>304</v>
      </c>
      <c r="T34" s="498" t="s">
        <v>15</v>
      </c>
      <c r="U34" s="439">
        <v>450</v>
      </c>
      <c r="V34" s="231"/>
      <c r="W34" s="429"/>
      <c r="X34" s="430"/>
      <c r="Y34" s="431"/>
      <c r="Z34" s="432"/>
      <c r="AA34" s="478"/>
      <c r="AB34" s="477"/>
      <c r="AC34" s="409"/>
      <c r="AD34" s="409"/>
      <c r="AE34" s="409"/>
      <c r="AF34" s="409"/>
      <c r="AG34" s="409"/>
      <c r="AH34" s="409"/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09"/>
      <c r="AT34" s="409"/>
      <c r="AU34" s="409"/>
      <c r="AV34" s="409"/>
      <c r="AW34" s="409"/>
      <c r="AX34" s="409"/>
      <c r="AY34" s="409"/>
      <c r="AZ34" s="409"/>
      <c r="BA34" s="409"/>
      <c r="BB34" s="409"/>
      <c r="BC34" s="409"/>
      <c r="BD34" s="409"/>
      <c r="BE34" s="409"/>
      <c r="BF34" s="409"/>
      <c r="BG34" s="409"/>
      <c r="BH34" s="409"/>
      <c r="BI34" s="409"/>
      <c r="BJ34" s="409"/>
      <c r="BK34" s="409"/>
      <c r="BL34" s="409"/>
      <c r="BM34" s="409"/>
      <c r="BN34" s="409"/>
      <c r="BO34" s="409"/>
      <c r="BP34" s="409"/>
      <c r="BQ34" s="409"/>
    </row>
    <row r="35" spans="1:69" s="410" customFormat="1" ht="17.25" customHeight="1">
      <c r="A35" s="549"/>
      <c r="B35" s="596"/>
      <c r="C35" s="615" t="s">
        <v>340</v>
      </c>
      <c r="D35" s="616" t="s">
        <v>15</v>
      </c>
      <c r="E35" s="566">
        <v>1400</v>
      </c>
      <c r="F35" s="219"/>
      <c r="G35" s="506" t="s">
        <v>331</v>
      </c>
      <c r="H35" s="603" t="s">
        <v>354</v>
      </c>
      <c r="I35" s="566">
        <v>20</v>
      </c>
      <c r="J35" s="147"/>
      <c r="K35" s="618"/>
      <c r="L35" s="619"/>
      <c r="M35" s="566"/>
      <c r="N35" s="620"/>
      <c r="O35" s="621"/>
      <c r="P35" s="619"/>
      <c r="Q35" s="566"/>
      <c r="R35" s="622"/>
      <c r="S35" s="435"/>
      <c r="U35" s="435"/>
      <c r="W35" s="433"/>
      <c r="X35" s="434"/>
      <c r="Y35" s="435"/>
      <c r="Z35" s="436"/>
      <c r="AA35" s="478"/>
      <c r="AB35" s="477"/>
      <c r="AC35" s="409"/>
      <c r="AD35" s="409"/>
      <c r="AE35" s="409"/>
      <c r="AF35" s="409"/>
      <c r="AG35" s="409"/>
      <c r="AH35" s="409"/>
      <c r="AI35" s="409"/>
      <c r="AJ35" s="409"/>
      <c r="AK35" s="409"/>
      <c r="AL35" s="409"/>
      <c r="AM35" s="409"/>
      <c r="AN35" s="409"/>
      <c r="AO35" s="409"/>
      <c r="AP35" s="409"/>
      <c r="AQ35" s="409"/>
      <c r="AR35" s="409"/>
      <c r="AS35" s="409"/>
      <c r="AT35" s="409"/>
      <c r="AU35" s="409"/>
      <c r="AV35" s="409"/>
      <c r="AW35" s="409"/>
      <c r="AX35" s="409"/>
      <c r="AY35" s="409"/>
      <c r="AZ35" s="409"/>
      <c r="BA35" s="409"/>
      <c r="BB35" s="409"/>
      <c r="BC35" s="409"/>
      <c r="BD35" s="409"/>
      <c r="BE35" s="409"/>
      <c r="BF35" s="409"/>
      <c r="BG35" s="409"/>
      <c r="BH35" s="409"/>
      <c r="BI35" s="409"/>
      <c r="BJ35" s="409"/>
      <c r="BK35" s="409"/>
      <c r="BL35" s="409"/>
      <c r="BM35" s="409"/>
      <c r="BN35" s="409"/>
      <c r="BO35" s="409"/>
      <c r="BP35" s="409"/>
      <c r="BQ35" s="409"/>
    </row>
    <row r="36" spans="1:69" s="410" customFormat="1" ht="15.95" customHeight="1">
      <c r="A36" s="509" t="s">
        <v>132</v>
      </c>
      <c r="B36" s="623">
        <f>E36+I36+M31+Q31+U36+U31+Y36</f>
        <v>56560</v>
      </c>
      <c r="C36" s="511" t="s">
        <v>30</v>
      </c>
      <c r="D36" s="624"/>
      <c r="E36" s="600">
        <f>E26+E29+SUM(E30:E35)</f>
        <v>25750</v>
      </c>
      <c r="F36" s="625">
        <f>F26+F29+SUM(F30:F35)</f>
        <v>0</v>
      </c>
      <c r="G36" s="626" t="s">
        <v>30</v>
      </c>
      <c r="H36" s="627"/>
      <c r="I36" s="628">
        <f>SUM(I24:I35)</f>
        <v>390</v>
      </c>
      <c r="J36" s="629">
        <f>SUM(J24:J35)</f>
        <v>0</v>
      </c>
      <c r="K36" s="511"/>
      <c r="L36" s="515"/>
      <c r="M36" s="513"/>
      <c r="N36" s="514"/>
      <c r="O36" s="511"/>
      <c r="P36" s="515"/>
      <c r="Q36" s="513">
        <f>SUM(Q32)</f>
        <v>0</v>
      </c>
      <c r="R36" s="630">
        <f>SUM(R32)</f>
        <v>0</v>
      </c>
      <c r="S36" s="631" t="s">
        <v>133</v>
      </c>
      <c r="T36" s="515"/>
      <c r="U36" s="513">
        <f>SUM(U32:U35)</f>
        <v>2100</v>
      </c>
      <c r="V36" s="514">
        <f>SUM(V32:V35)</f>
        <v>0</v>
      </c>
      <c r="W36" s="608" t="s">
        <v>30</v>
      </c>
      <c r="X36" s="609"/>
      <c r="Y36" s="632">
        <f>SUM(Y24:Y35)</f>
        <v>24260</v>
      </c>
      <c r="Z36" s="633">
        <f>SUM(Z24:Z35)</f>
        <v>0</v>
      </c>
      <c r="AA36" s="634"/>
      <c r="AB36" s="477"/>
      <c r="AC36" s="409"/>
      <c r="AD36" s="409"/>
      <c r="AE36" s="409"/>
      <c r="AF36" s="409"/>
      <c r="AG36" s="409"/>
      <c r="AH36" s="409"/>
      <c r="AI36" s="409"/>
      <c r="AJ36" s="409"/>
      <c r="AK36" s="409"/>
      <c r="AL36" s="409"/>
      <c r="AM36" s="409"/>
      <c r="AN36" s="409"/>
      <c r="AO36" s="409"/>
      <c r="AP36" s="409"/>
      <c r="AQ36" s="409"/>
      <c r="AR36" s="409"/>
      <c r="AS36" s="409"/>
      <c r="AT36" s="409"/>
      <c r="AU36" s="409"/>
      <c r="AV36" s="409"/>
      <c r="AW36" s="409"/>
      <c r="AX36" s="409"/>
      <c r="AY36" s="409"/>
      <c r="AZ36" s="409"/>
      <c r="BA36" s="409"/>
      <c r="BB36" s="409"/>
      <c r="BC36" s="409"/>
      <c r="BD36" s="409"/>
      <c r="BE36" s="409"/>
      <c r="BF36" s="409"/>
      <c r="BG36" s="409"/>
      <c r="BH36" s="409"/>
      <c r="BI36" s="409"/>
      <c r="BJ36" s="409"/>
      <c r="BK36" s="409"/>
      <c r="BL36" s="409"/>
      <c r="BM36" s="409"/>
      <c r="BN36" s="409"/>
      <c r="BO36" s="409"/>
      <c r="BP36" s="409"/>
      <c r="BQ36" s="409"/>
    </row>
    <row r="37" spans="1:69" s="410" customFormat="1" ht="12.75" customHeight="1">
      <c r="A37" s="404"/>
      <c r="B37" s="635"/>
      <c r="C37" s="404" t="s">
        <v>147</v>
      </c>
      <c r="D37" s="405"/>
      <c r="E37" s="404"/>
      <c r="F37" s="416"/>
      <c r="G37" s="404"/>
      <c r="H37" s="405"/>
      <c r="I37" s="404"/>
      <c r="J37" s="406"/>
      <c r="K37" s="404"/>
      <c r="L37" s="405"/>
      <c r="M37" s="404"/>
      <c r="N37" s="406"/>
      <c r="O37" s="404"/>
      <c r="P37" s="405"/>
      <c r="Q37" s="636"/>
      <c r="R37" s="416"/>
      <c r="S37" s="404"/>
      <c r="T37" s="405"/>
      <c r="U37" s="404"/>
      <c r="V37" s="406"/>
      <c r="W37" s="404"/>
      <c r="X37" s="405"/>
      <c r="Y37" s="404"/>
      <c r="Z37" s="406"/>
      <c r="AA37" s="407"/>
      <c r="AB37" s="408"/>
      <c r="AC37" s="409"/>
      <c r="AD37" s="409"/>
      <c r="AE37" s="409"/>
      <c r="AF37" s="409"/>
      <c r="AG37" s="409"/>
      <c r="AH37" s="409"/>
      <c r="AI37" s="409"/>
      <c r="AJ37" s="409"/>
      <c r="AK37" s="409"/>
      <c r="AL37" s="409"/>
      <c r="AM37" s="409"/>
      <c r="AN37" s="409"/>
      <c r="AO37" s="409"/>
      <c r="AP37" s="409"/>
      <c r="AQ37" s="409"/>
      <c r="AR37" s="409"/>
      <c r="AS37" s="409"/>
      <c r="AT37" s="409"/>
      <c r="AU37" s="409"/>
      <c r="AV37" s="409"/>
      <c r="AW37" s="409"/>
      <c r="AX37" s="409"/>
      <c r="AY37" s="409"/>
      <c r="AZ37" s="409"/>
      <c r="BA37" s="409"/>
      <c r="BB37" s="409"/>
      <c r="BC37" s="409"/>
      <c r="BD37" s="409"/>
      <c r="BE37" s="409"/>
      <c r="BF37" s="409"/>
      <c r="BG37" s="409"/>
      <c r="BH37" s="409"/>
      <c r="BI37" s="409"/>
      <c r="BJ37" s="409"/>
      <c r="BK37" s="409"/>
      <c r="BL37" s="409"/>
      <c r="BM37" s="409"/>
      <c r="BN37" s="409"/>
      <c r="BO37" s="409"/>
      <c r="BP37" s="409"/>
      <c r="BQ37" s="409"/>
    </row>
    <row r="38" spans="1:69" s="410" customFormat="1" ht="12.75" customHeight="1">
      <c r="A38" s="404"/>
      <c r="B38" s="635"/>
      <c r="C38" s="404" t="s">
        <v>385</v>
      </c>
      <c r="D38" s="405"/>
      <c r="E38" s="404"/>
      <c r="F38" s="416"/>
      <c r="G38" s="404"/>
      <c r="H38" s="405"/>
      <c r="I38" s="404"/>
      <c r="J38" s="406"/>
      <c r="K38" s="404"/>
      <c r="L38" s="405"/>
      <c r="M38" s="404"/>
      <c r="N38" s="406"/>
      <c r="O38" s="404"/>
      <c r="P38" s="405"/>
      <c r="Q38" s="636"/>
      <c r="R38" s="406"/>
      <c r="S38" s="404"/>
      <c r="T38" s="405"/>
      <c r="U38" s="404"/>
      <c r="V38" s="406"/>
      <c r="W38" s="404"/>
      <c r="X38" s="405"/>
      <c r="Y38" s="404"/>
      <c r="Z38" s="406"/>
      <c r="AA38" s="407"/>
      <c r="AB38" s="408"/>
      <c r="AC38" s="409"/>
      <c r="AD38" s="409"/>
      <c r="AE38" s="409"/>
      <c r="AF38" s="409"/>
      <c r="AG38" s="409"/>
      <c r="AH38" s="409"/>
      <c r="AI38" s="409"/>
      <c r="AJ38" s="409"/>
      <c r="AK38" s="409"/>
      <c r="AL38" s="409"/>
      <c r="AM38" s="409"/>
      <c r="AN38" s="409"/>
      <c r="AO38" s="409"/>
      <c r="AP38" s="409"/>
      <c r="AQ38" s="409"/>
      <c r="AR38" s="409"/>
      <c r="AS38" s="409"/>
      <c r="AT38" s="409"/>
      <c r="AU38" s="409"/>
      <c r="AV38" s="409"/>
      <c r="AW38" s="409"/>
      <c r="AX38" s="409"/>
      <c r="AY38" s="409"/>
      <c r="AZ38" s="409"/>
      <c r="BA38" s="409"/>
      <c r="BB38" s="409"/>
      <c r="BC38" s="409"/>
      <c r="BD38" s="409"/>
      <c r="BE38" s="409"/>
      <c r="BF38" s="409"/>
      <c r="BG38" s="409"/>
      <c r="BH38" s="409"/>
      <c r="BI38" s="409"/>
      <c r="BJ38" s="409"/>
      <c r="BK38" s="409"/>
      <c r="BL38" s="409"/>
      <c r="BM38" s="409"/>
      <c r="BN38" s="409"/>
      <c r="BO38" s="409"/>
      <c r="BP38" s="409"/>
      <c r="BQ38" s="409"/>
    </row>
    <row r="39" spans="1:69" ht="17.100000000000001" customHeight="1">
      <c r="A39" s="404"/>
      <c r="B39" s="404"/>
      <c r="C39" s="637" t="s">
        <v>466</v>
      </c>
      <c r="D39" s="405"/>
      <c r="E39" s="404"/>
      <c r="F39" s="418"/>
      <c r="G39" s="404"/>
      <c r="H39" s="405"/>
      <c r="I39" s="404"/>
      <c r="J39" s="418"/>
      <c r="K39" s="404"/>
      <c r="L39" s="405"/>
      <c r="M39" s="404"/>
      <c r="N39" s="418"/>
      <c r="O39" s="404"/>
      <c r="P39" s="405"/>
      <c r="Q39" s="404"/>
      <c r="R39" s="418"/>
      <c r="S39" s="404"/>
      <c r="T39" s="405"/>
      <c r="U39" s="404"/>
      <c r="V39" s="418"/>
      <c r="X39" s="405"/>
      <c r="Y39" s="404"/>
    </row>
    <row r="40" spans="1:69" ht="17.100000000000001" customHeight="1">
      <c r="A40" s="403"/>
      <c r="B40" s="403"/>
      <c r="F40" s="418"/>
      <c r="G40" s="403"/>
      <c r="H40" s="405"/>
      <c r="I40" s="403"/>
      <c r="J40" s="418"/>
      <c r="K40" s="403"/>
      <c r="L40" s="405"/>
      <c r="M40" s="403"/>
      <c r="N40" s="418"/>
      <c r="O40" s="403"/>
      <c r="P40" s="405"/>
      <c r="Q40" s="403"/>
      <c r="R40" s="418"/>
      <c r="S40" s="403"/>
      <c r="T40" s="405"/>
      <c r="U40" s="403"/>
      <c r="V40" s="418"/>
      <c r="W40" s="403"/>
      <c r="X40" s="405"/>
      <c r="Y40" s="403"/>
      <c r="Z40" s="638" t="s">
        <v>334</v>
      </c>
    </row>
    <row r="41" spans="1:69" ht="17.100000000000001" customHeight="1">
      <c r="A41" s="403"/>
      <c r="B41" s="403"/>
      <c r="C41" s="403"/>
      <c r="D41" s="405"/>
      <c r="E41" s="403"/>
      <c r="F41" s="418"/>
      <c r="G41" s="403"/>
      <c r="H41" s="405"/>
      <c r="I41" s="403"/>
      <c r="J41" s="418"/>
      <c r="K41" s="403"/>
      <c r="L41" s="405"/>
      <c r="M41" s="403"/>
      <c r="N41" s="418"/>
      <c r="O41" s="403"/>
      <c r="P41" s="405"/>
      <c r="Q41" s="403"/>
      <c r="R41" s="418"/>
      <c r="S41" s="403"/>
      <c r="T41" s="405"/>
      <c r="U41" s="403"/>
      <c r="V41" s="418"/>
      <c r="W41" s="403"/>
      <c r="X41" s="405"/>
      <c r="Y41" s="403"/>
      <c r="Z41" s="418"/>
    </row>
    <row r="42" spans="1:69" ht="17.100000000000001" customHeight="1">
      <c r="A42" s="403"/>
      <c r="B42" s="403"/>
      <c r="C42" s="403"/>
      <c r="D42" s="405"/>
      <c r="E42" s="403"/>
      <c r="F42" s="418"/>
      <c r="G42" s="403"/>
      <c r="H42" s="405"/>
      <c r="I42" s="403"/>
      <c r="J42" s="418"/>
      <c r="K42" s="403"/>
      <c r="L42" s="405"/>
      <c r="M42" s="403"/>
      <c r="N42" s="418"/>
      <c r="O42" s="403"/>
      <c r="P42" s="405"/>
      <c r="Q42" s="403"/>
      <c r="R42" s="418"/>
      <c r="S42" s="403"/>
      <c r="T42" s="405"/>
      <c r="U42" s="403"/>
      <c r="V42" s="418"/>
      <c r="W42" s="403"/>
      <c r="X42" s="405"/>
      <c r="Y42" s="403"/>
      <c r="Z42" s="418"/>
    </row>
    <row r="43" spans="1:69" ht="12">
      <c r="A43" s="403"/>
      <c r="B43" s="403"/>
      <c r="C43" s="403"/>
      <c r="D43" s="405"/>
      <c r="E43" s="403"/>
      <c r="F43" s="418"/>
      <c r="G43" s="403"/>
      <c r="H43" s="405"/>
      <c r="I43" s="403"/>
      <c r="J43" s="418"/>
      <c r="K43" s="403"/>
      <c r="L43" s="405"/>
      <c r="M43" s="403"/>
      <c r="N43" s="418"/>
      <c r="O43" s="403"/>
      <c r="P43" s="405"/>
      <c r="Q43" s="403"/>
      <c r="R43" s="418"/>
      <c r="S43" s="403"/>
      <c r="T43" s="405"/>
      <c r="U43" s="403"/>
      <c r="V43" s="418"/>
      <c r="W43" s="403"/>
      <c r="X43" s="405"/>
      <c r="Y43" s="403"/>
      <c r="Z43" s="418"/>
    </row>
    <row r="44" spans="1:69" ht="12">
      <c r="A44" s="403"/>
      <c r="B44" s="403"/>
      <c r="C44" s="403"/>
      <c r="E44" s="403"/>
      <c r="F44" s="418"/>
      <c r="G44" s="403"/>
      <c r="I44" s="403"/>
      <c r="J44" s="418"/>
      <c r="K44" s="403"/>
      <c r="M44" s="403"/>
      <c r="N44" s="418"/>
      <c r="O44" s="403"/>
      <c r="Q44" s="403"/>
      <c r="R44" s="418"/>
      <c r="S44" s="403"/>
      <c r="U44" s="403"/>
      <c r="V44" s="418"/>
      <c r="W44" s="403"/>
      <c r="Y44" s="403"/>
      <c r="Z44" s="418"/>
    </row>
    <row r="45" spans="1:69" ht="12">
      <c r="A45" s="403"/>
      <c r="B45" s="403"/>
      <c r="C45" s="403"/>
      <c r="E45" s="403"/>
      <c r="F45" s="418"/>
      <c r="G45" s="403"/>
      <c r="I45" s="403"/>
      <c r="J45" s="418"/>
      <c r="K45" s="403"/>
      <c r="M45" s="403"/>
      <c r="N45" s="418"/>
      <c r="O45" s="403"/>
      <c r="Q45" s="403"/>
      <c r="R45" s="418"/>
      <c r="S45" s="403"/>
      <c r="U45" s="403"/>
      <c r="V45" s="418"/>
      <c r="W45" s="403"/>
      <c r="Y45" s="403"/>
      <c r="Z45" s="418"/>
    </row>
    <row r="46" spans="1:69" ht="12">
      <c r="A46" s="403"/>
      <c r="B46" s="403"/>
      <c r="C46" s="403"/>
      <c r="E46" s="403"/>
      <c r="F46" s="418"/>
      <c r="G46" s="403"/>
      <c r="I46" s="403"/>
      <c r="J46" s="418"/>
      <c r="K46" s="403"/>
      <c r="M46" s="403"/>
      <c r="N46" s="418"/>
      <c r="O46" s="403"/>
      <c r="Q46" s="403"/>
      <c r="R46" s="418"/>
      <c r="S46" s="403"/>
      <c r="U46" s="403"/>
      <c r="V46" s="418"/>
      <c r="W46" s="403"/>
      <c r="Y46" s="403"/>
      <c r="Z46" s="418"/>
    </row>
    <row r="47" spans="1:69">
      <c r="A47" s="403"/>
      <c r="B47" s="403"/>
      <c r="C47" s="403"/>
      <c r="E47" s="403"/>
      <c r="G47" s="403"/>
      <c r="I47" s="403"/>
      <c r="K47" s="403"/>
      <c r="M47" s="403"/>
      <c r="O47" s="403"/>
      <c r="Q47" s="403"/>
      <c r="S47" s="403"/>
      <c r="U47" s="403"/>
      <c r="W47" s="403"/>
      <c r="Y47" s="403"/>
    </row>
    <row r="48" spans="1:69">
      <c r="A48" s="403"/>
      <c r="B48" s="403"/>
      <c r="C48" s="403"/>
      <c r="E48" s="403"/>
      <c r="G48" s="403"/>
      <c r="I48" s="403"/>
      <c r="K48" s="403"/>
      <c r="M48" s="403"/>
      <c r="O48" s="403"/>
      <c r="Q48" s="403"/>
      <c r="S48" s="403"/>
      <c r="U48" s="403"/>
      <c r="W48" s="403"/>
      <c r="Y48" s="403"/>
    </row>
    <row r="58" spans="2:11">
      <c r="B58" s="410"/>
      <c r="C58" s="410"/>
      <c r="D58" s="410"/>
      <c r="E58" s="410"/>
      <c r="F58" s="410"/>
      <c r="G58" s="410"/>
      <c r="H58" s="410"/>
      <c r="I58" s="410"/>
      <c r="J58" s="410"/>
    </row>
    <row r="59" spans="2:11">
      <c r="B59" s="639"/>
      <c r="C59" s="639"/>
      <c r="D59" s="639"/>
      <c r="E59" s="639"/>
      <c r="F59" s="639"/>
      <c r="G59" s="639"/>
      <c r="H59" s="410"/>
      <c r="I59" s="410"/>
      <c r="J59" s="410"/>
      <c r="K59" s="410"/>
    </row>
  </sheetData>
  <sheetProtection algorithmName="SHA-512" hashValue="zKLazlCuZkmmC3d1OvqGQ2D1wzQPSdROmGMEQB5mrfpQb+478tVRGlc/JtLZslWBolD6HgxlxdcNOD9wkKfeGA==" saltValue="tY65S9+i734lJlTW7ZjpbA==" spinCount="100000" sheet="1" objects="1" scenarios="1" selectLockedCells="1"/>
  <mergeCells count="24">
    <mergeCell ref="AB4:AB36"/>
    <mergeCell ref="A24:B24"/>
    <mergeCell ref="A5:A9"/>
    <mergeCell ref="A20:A22"/>
    <mergeCell ref="A27:B27"/>
    <mergeCell ref="A4:B4"/>
    <mergeCell ref="A26:B26"/>
    <mergeCell ref="A11:A16"/>
    <mergeCell ref="V1:Z1"/>
    <mergeCell ref="V2:Z3"/>
    <mergeCell ref="A1:B1"/>
    <mergeCell ref="D1:H1"/>
    <mergeCell ref="N1:O1"/>
    <mergeCell ref="M2:O3"/>
    <mergeCell ref="R1:R2"/>
    <mergeCell ref="I1:L1"/>
    <mergeCell ref="S1:U2"/>
    <mergeCell ref="P2:Q3"/>
    <mergeCell ref="P1:Q1"/>
    <mergeCell ref="S3:U3"/>
    <mergeCell ref="A2:B2"/>
    <mergeCell ref="C2:H3"/>
    <mergeCell ref="I2:L3"/>
    <mergeCell ref="A3:B3"/>
  </mergeCells>
  <phoneticPr fontId="10"/>
  <conditionalFormatting sqref="F5:F30 F32:F36">
    <cfRule type="expression" dxfId="22" priority="53" stopIfTrue="1">
      <formula>E5&lt;F5</formula>
    </cfRule>
  </conditionalFormatting>
  <conditionalFormatting sqref="J5:J36">
    <cfRule type="expression" dxfId="21" priority="1" stopIfTrue="1">
      <formula>I5&lt;J5</formula>
    </cfRule>
  </conditionalFormatting>
  <conditionalFormatting sqref="Z5:Z27 V5:V34 N5:N36 R5:R36 Z31:Z33 Z35:Z36 V36">
    <cfRule type="expression" dxfId="20" priority="40" stopIfTrue="1">
      <formula>M5&lt;N5</formula>
    </cfRule>
  </conditionalFormatting>
  <pageMargins left="0.59055118110236227" right="0.19685039370078741" top="0.19685039370078741" bottom="0" header="0.51181102362204722" footer="0.51181102362204722"/>
  <pageSetup paperSize="9" scale="91" orientation="landscape" horizontalDpi="300" verticalDpi="300" r:id="rId1"/>
  <headerFooter alignWithMargins="0"/>
  <ignoredErrors>
    <ignoredError sqref="C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F59F-E231-4C64-9AEB-0E9365FCC0F7}">
  <sheetPr codeName="Sheet5">
    <pageSetUpPr fitToPage="1"/>
  </sheetPr>
  <dimension ref="A1:BR53"/>
  <sheetViews>
    <sheetView showGridLines="0" showZeros="0" zoomScaleNormal="100" workbookViewId="0">
      <selection activeCell="D2" sqref="D2:I3"/>
    </sheetView>
  </sheetViews>
  <sheetFormatPr defaultRowHeight="11.25"/>
  <cols>
    <col min="1" max="2" width="3.375" style="2" customWidth="1"/>
    <col min="3" max="3" width="7.25" style="2" customWidth="1"/>
    <col min="4" max="4" width="7.125" style="2" customWidth="1"/>
    <col min="5" max="5" width="2.5" style="2" customWidth="1"/>
    <col min="6" max="6" width="4.875" style="2" customWidth="1"/>
    <col min="7" max="8" width="7.125" style="2" customWidth="1"/>
    <col min="9" max="9" width="1.625" style="2" customWidth="1"/>
    <col min="10" max="10" width="5.125" style="2" customWidth="1"/>
    <col min="11" max="12" width="7.125" style="2" customWidth="1"/>
    <col min="13" max="13" width="1.25" style="2" customWidth="1"/>
    <col min="14" max="14" width="5.125" style="2" customWidth="1"/>
    <col min="15" max="16" width="7.125" style="2" customWidth="1"/>
    <col min="17" max="17" width="1.25" style="2" customWidth="1"/>
    <col min="18" max="18" width="5.125" style="2" customWidth="1"/>
    <col min="19" max="20" width="7.125" style="2" customWidth="1"/>
    <col min="21" max="21" width="1.25" style="2" customWidth="1"/>
    <col min="22" max="22" width="5.125" style="2" customWidth="1"/>
    <col min="23" max="23" width="7.125" style="2" customWidth="1"/>
    <col min="24" max="24" width="8.875" style="2" customWidth="1"/>
    <col min="25" max="25" width="1.25" style="2" customWidth="1"/>
    <col min="26" max="26" width="5.125" style="2" customWidth="1"/>
    <col min="27" max="27" width="7.125" style="2" customWidth="1"/>
    <col min="28" max="28" width="0.5" style="2" customWidth="1"/>
    <col min="29" max="29" width="2.75" style="2" customWidth="1"/>
    <col min="30" max="30" width="3" style="2" customWidth="1"/>
    <col min="31" max="31" width="5.875" style="2" customWidth="1"/>
    <col min="32" max="32" width="3.375" style="2" customWidth="1"/>
    <col min="33" max="16384" width="9" style="2"/>
  </cols>
  <sheetData>
    <row r="1" spans="1:70" ht="15" customHeight="1">
      <c r="A1" s="441">
        <f>青森市!A1</f>
        <v>46113</v>
      </c>
      <c r="B1" s="441"/>
      <c r="C1" s="640"/>
      <c r="D1" s="443" t="s">
        <v>33</v>
      </c>
      <c r="E1" s="419">
        <f>青森市!D1</f>
        <v>0</v>
      </c>
      <c r="F1" s="419"/>
      <c r="G1" s="419"/>
      <c r="H1" s="419"/>
      <c r="I1" s="420"/>
      <c r="J1" s="391" t="s">
        <v>34</v>
      </c>
      <c r="K1" s="392"/>
      <c r="L1" s="392"/>
      <c r="M1" s="393"/>
      <c r="N1" s="443" t="s">
        <v>274</v>
      </c>
      <c r="O1" s="421">
        <f>青森市!N1</f>
        <v>0</v>
      </c>
      <c r="P1" s="422"/>
      <c r="Q1" s="445" t="s">
        <v>36</v>
      </c>
      <c r="R1" s="446"/>
      <c r="S1" s="445" t="s">
        <v>165</v>
      </c>
      <c r="T1" s="447">
        <f>青森市!S1</f>
        <v>0</v>
      </c>
      <c r="U1" s="448"/>
      <c r="V1" s="449"/>
      <c r="W1" s="450" t="s">
        <v>37</v>
      </c>
      <c r="X1" s="451"/>
      <c r="Y1" s="451"/>
      <c r="Z1" s="451"/>
      <c r="AA1" s="452"/>
      <c r="AB1" s="1"/>
    </row>
    <row r="2" spans="1:70" ht="18" customHeight="1">
      <c r="A2" s="454" t="s">
        <v>108</v>
      </c>
      <c r="B2" s="454"/>
      <c r="C2" s="641"/>
      <c r="D2" s="377">
        <f>青森市!C2</f>
        <v>0</v>
      </c>
      <c r="E2" s="378"/>
      <c r="F2" s="378"/>
      <c r="G2" s="378"/>
      <c r="H2" s="378"/>
      <c r="I2" s="378"/>
      <c r="J2" s="379">
        <f>青森市!I2</f>
        <v>0</v>
      </c>
      <c r="K2" s="380"/>
      <c r="L2" s="380"/>
      <c r="M2" s="381"/>
      <c r="N2" s="353">
        <f>青森市!M2</f>
        <v>0</v>
      </c>
      <c r="O2" s="354"/>
      <c r="P2" s="355"/>
      <c r="Q2" s="356">
        <f>青森市!P2</f>
        <v>0</v>
      </c>
      <c r="R2" s="357"/>
      <c r="S2" s="456"/>
      <c r="T2" s="457"/>
      <c r="U2" s="457"/>
      <c r="V2" s="458"/>
      <c r="W2" s="362">
        <f>青森市!V2</f>
        <v>0</v>
      </c>
      <c r="X2" s="363"/>
      <c r="Y2" s="363"/>
      <c r="Z2" s="363"/>
      <c r="AA2" s="364"/>
      <c r="AB2" s="1"/>
      <c r="AC2" s="3">
        <v>3</v>
      </c>
    </row>
    <row r="3" spans="1:70" ht="18" customHeight="1">
      <c r="A3" s="460" t="s">
        <v>89</v>
      </c>
      <c r="B3" s="460"/>
      <c r="C3" s="642"/>
      <c r="D3" s="377"/>
      <c r="E3" s="378"/>
      <c r="F3" s="378"/>
      <c r="G3" s="378"/>
      <c r="H3" s="378"/>
      <c r="I3" s="378"/>
      <c r="J3" s="382"/>
      <c r="K3" s="383"/>
      <c r="L3" s="383"/>
      <c r="M3" s="384"/>
      <c r="N3" s="353"/>
      <c r="O3" s="354"/>
      <c r="P3" s="355"/>
      <c r="Q3" s="358"/>
      <c r="R3" s="359"/>
      <c r="S3" s="462" t="s">
        <v>90</v>
      </c>
      <c r="T3" s="463">
        <f>G6+G10+G15+G22+K6+K10+K15+K22+O6+O22+W6+W15+W22+AA6+AA10+AA15+AA22</f>
        <v>0</v>
      </c>
      <c r="U3" s="464"/>
      <c r="V3" s="465"/>
      <c r="W3" s="365"/>
      <c r="X3" s="366"/>
      <c r="Y3" s="366"/>
      <c r="Z3" s="366"/>
      <c r="AA3" s="367"/>
      <c r="AC3" s="5"/>
    </row>
    <row r="4" spans="1:70" ht="18.95" customHeight="1">
      <c r="A4" s="643" t="s">
        <v>38</v>
      </c>
      <c r="B4" s="644"/>
      <c r="C4" s="645"/>
      <c r="D4" s="646" t="s">
        <v>121</v>
      </c>
      <c r="E4" s="647"/>
      <c r="F4" s="471" t="s">
        <v>39</v>
      </c>
      <c r="G4" s="472" t="s">
        <v>40</v>
      </c>
      <c r="H4" s="646" t="s">
        <v>12</v>
      </c>
      <c r="I4" s="647"/>
      <c r="J4" s="471" t="s">
        <v>39</v>
      </c>
      <c r="K4" s="472" t="s">
        <v>40</v>
      </c>
      <c r="L4" s="648" t="s">
        <v>129</v>
      </c>
      <c r="M4" s="647"/>
      <c r="N4" s="471" t="s">
        <v>39</v>
      </c>
      <c r="O4" s="472" t="s">
        <v>40</v>
      </c>
      <c r="P4" s="649" t="s">
        <v>130</v>
      </c>
      <c r="Q4" s="647"/>
      <c r="R4" s="471" t="s">
        <v>39</v>
      </c>
      <c r="S4" s="472" t="s">
        <v>40</v>
      </c>
      <c r="T4" s="649" t="s">
        <v>131</v>
      </c>
      <c r="U4" s="647"/>
      <c r="V4" s="471" t="s">
        <v>39</v>
      </c>
      <c r="W4" s="472" t="s">
        <v>40</v>
      </c>
      <c r="X4" s="649" t="s">
        <v>119</v>
      </c>
      <c r="Y4" s="647"/>
      <c r="Z4" s="471" t="s">
        <v>39</v>
      </c>
      <c r="AA4" s="472" t="s">
        <v>40</v>
      </c>
      <c r="AB4" s="12"/>
      <c r="AC4" s="345" t="s">
        <v>220</v>
      </c>
      <c r="AG4" s="13"/>
    </row>
    <row r="5" spans="1:70" s="17" customFormat="1" ht="18" customHeight="1">
      <c r="A5" s="650" t="s">
        <v>171</v>
      </c>
      <c r="B5" s="651"/>
      <c r="C5" s="652"/>
      <c r="D5" s="611" t="s">
        <v>319</v>
      </c>
      <c r="E5" s="438" t="s">
        <v>15</v>
      </c>
      <c r="F5" s="439">
        <v>5800</v>
      </c>
      <c r="G5" s="142"/>
      <c r="H5" s="611" t="s">
        <v>319</v>
      </c>
      <c r="I5" s="499" t="s">
        <v>442</v>
      </c>
      <c r="J5" s="439">
        <v>100</v>
      </c>
      <c r="K5" s="153"/>
      <c r="L5" s="530" t="s">
        <v>319</v>
      </c>
      <c r="M5" s="438" t="s">
        <v>354</v>
      </c>
      <c r="N5" s="439">
        <v>300</v>
      </c>
      <c r="O5" s="143"/>
      <c r="P5" s="653"/>
      <c r="Q5" s="500"/>
      <c r="R5" s="439"/>
      <c r="S5" s="654"/>
      <c r="T5" s="487" t="s">
        <v>413</v>
      </c>
      <c r="U5" s="488"/>
      <c r="V5" s="485">
        <v>300</v>
      </c>
      <c r="W5" s="142"/>
      <c r="X5" s="487" t="s">
        <v>170</v>
      </c>
      <c r="Y5" s="488"/>
      <c r="Z5" s="485">
        <v>1700</v>
      </c>
      <c r="AA5" s="142"/>
      <c r="AB5" s="23"/>
      <c r="AC5" s="34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70" s="17" customFormat="1" ht="18" customHeight="1">
      <c r="A6" s="655" t="s">
        <v>117</v>
      </c>
      <c r="B6" s="656"/>
      <c r="C6" s="657">
        <f>SUM(F6,J6,N6,V6,Z6)</f>
        <v>8200</v>
      </c>
      <c r="D6" s="511" t="s">
        <v>16</v>
      </c>
      <c r="E6" s="512"/>
      <c r="F6" s="513">
        <f>SUM(F5:F5)</f>
        <v>5800</v>
      </c>
      <c r="G6" s="514">
        <f>SUM(G5:G5)</f>
        <v>0</v>
      </c>
      <c r="H6" s="511" t="s">
        <v>30</v>
      </c>
      <c r="I6" s="515"/>
      <c r="J6" s="658">
        <f>SUM(J5:J5)</f>
        <v>100</v>
      </c>
      <c r="K6" s="659">
        <f>SUM(K5:K5)</f>
        <v>0</v>
      </c>
      <c r="L6" s="511" t="s">
        <v>298</v>
      </c>
      <c r="M6" s="515"/>
      <c r="N6" s="513">
        <f>SUM(N5:N5)</f>
        <v>300</v>
      </c>
      <c r="O6" s="514">
        <f>SUM(O5:O5)</f>
        <v>0</v>
      </c>
      <c r="P6" s="511"/>
      <c r="Q6" s="515"/>
      <c r="R6" s="513"/>
      <c r="S6" s="630"/>
      <c r="T6" s="511" t="s">
        <v>169</v>
      </c>
      <c r="U6" s="515"/>
      <c r="V6" s="513">
        <f>SUM(V5:V5)</f>
        <v>300</v>
      </c>
      <c r="W6" s="514">
        <f>SUM(W5:W5)</f>
        <v>0</v>
      </c>
      <c r="X6" s="511" t="s">
        <v>169</v>
      </c>
      <c r="Y6" s="515"/>
      <c r="Z6" s="513">
        <f>SUM(Z5:Z5)</f>
        <v>1700</v>
      </c>
      <c r="AA6" s="514">
        <f>SUM(AA5:AA5)</f>
        <v>0</v>
      </c>
      <c r="AB6" s="23"/>
      <c r="AC6" s="34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17" customFormat="1" ht="18" customHeight="1">
      <c r="A7" s="660" t="s">
        <v>123</v>
      </c>
      <c r="B7" s="661" t="s">
        <v>122</v>
      </c>
      <c r="C7" s="568" t="s">
        <v>177</v>
      </c>
      <c r="D7" s="662" t="s">
        <v>83</v>
      </c>
      <c r="E7" s="482" t="s">
        <v>15</v>
      </c>
      <c r="F7" s="663">
        <v>2750</v>
      </c>
      <c r="G7" s="144"/>
      <c r="H7" s="481" t="s">
        <v>83</v>
      </c>
      <c r="I7" s="576" t="s">
        <v>441</v>
      </c>
      <c r="J7" s="483">
        <v>110</v>
      </c>
      <c r="K7" s="731"/>
      <c r="L7" s="481"/>
      <c r="M7" s="582"/>
      <c r="N7" s="483"/>
      <c r="O7" s="489"/>
      <c r="P7" s="481"/>
      <c r="Q7" s="582"/>
      <c r="R7" s="483"/>
      <c r="S7" s="664"/>
      <c r="T7" s="481"/>
      <c r="U7" s="582"/>
      <c r="V7" s="483"/>
      <c r="W7" s="489"/>
      <c r="X7" s="665" t="s">
        <v>179</v>
      </c>
      <c r="Y7" s="666"/>
      <c r="Z7" s="483">
        <v>370</v>
      </c>
      <c r="AA7" s="144"/>
      <c r="AB7" s="23"/>
      <c r="AC7" s="345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s="17" customFormat="1" ht="18" customHeight="1">
      <c r="A8" s="667"/>
      <c r="B8" s="668"/>
      <c r="C8" s="496" t="s">
        <v>190</v>
      </c>
      <c r="D8" s="669" t="s">
        <v>172</v>
      </c>
      <c r="E8" s="553" t="s">
        <v>15</v>
      </c>
      <c r="F8" s="439">
        <v>3150</v>
      </c>
      <c r="G8" s="142"/>
      <c r="H8" s="437" t="s">
        <v>172</v>
      </c>
      <c r="I8" s="499" t="s">
        <v>441</v>
      </c>
      <c r="J8" s="439">
        <v>110</v>
      </c>
      <c r="K8" s="246"/>
      <c r="L8" s="670"/>
      <c r="M8" s="500"/>
      <c r="N8" s="439"/>
      <c r="O8" s="504"/>
      <c r="P8" s="437"/>
      <c r="Q8" s="500"/>
      <c r="R8" s="439"/>
      <c r="S8" s="238"/>
      <c r="T8" s="437"/>
      <c r="U8" s="500"/>
      <c r="V8" s="439"/>
      <c r="W8" s="489"/>
      <c r="X8" s="671" t="s">
        <v>180</v>
      </c>
      <c r="Y8" s="597"/>
      <c r="Z8" s="508">
        <v>860</v>
      </c>
      <c r="AA8" s="146"/>
      <c r="AB8" s="16"/>
      <c r="AC8" s="345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pans="1:70" s="17" customFormat="1" ht="18" customHeight="1">
      <c r="A9" s="672"/>
      <c r="B9" s="668"/>
      <c r="C9" s="673" t="s">
        <v>178</v>
      </c>
      <c r="D9" s="541" t="s">
        <v>174</v>
      </c>
      <c r="E9" s="438" t="s">
        <v>15</v>
      </c>
      <c r="F9" s="503">
        <v>570</v>
      </c>
      <c r="G9" s="143"/>
      <c r="H9" s="437" t="s">
        <v>174</v>
      </c>
      <c r="I9" s="499" t="s">
        <v>441</v>
      </c>
      <c r="J9" s="439">
        <v>70</v>
      </c>
      <c r="K9" s="153"/>
      <c r="L9" s="670"/>
      <c r="M9" s="500"/>
      <c r="N9" s="439"/>
      <c r="O9" s="504"/>
      <c r="P9" s="670"/>
      <c r="Q9" s="500"/>
      <c r="R9" s="439"/>
      <c r="S9" s="504"/>
      <c r="T9" s="437"/>
      <c r="U9" s="500"/>
      <c r="V9" s="439"/>
      <c r="W9" s="504"/>
      <c r="X9" s="541" t="s">
        <v>174</v>
      </c>
      <c r="Y9" s="500"/>
      <c r="Z9" s="428">
        <v>210</v>
      </c>
      <c r="AA9" s="143"/>
      <c r="AB9" s="16"/>
      <c r="AC9" s="345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</row>
    <row r="10" spans="1:70" s="17" customFormat="1" ht="18" customHeight="1">
      <c r="A10" s="545" t="s">
        <v>82</v>
      </c>
      <c r="B10" s="674"/>
      <c r="C10" s="675">
        <f>SUM(F10,J10,Z10)</f>
        <v>8200</v>
      </c>
      <c r="D10" s="511" t="s">
        <v>169</v>
      </c>
      <c r="E10" s="512"/>
      <c r="F10" s="513">
        <f>SUM(F7:F9)</f>
        <v>6470</v>
      </c>
      <c r="G10" s="514">
        <f>SUM(G7:G9)</f>
        <v>0</v>
      </c>
      <c r="H10" s="511" t="s">
        <v>30</v>
      </c>
      <c r="I10" s="515"/>
      <c r="J10" s="570">
        <f>SUM(J7:J9)</f>
        <v>290</v>
      </c>
      <c r="K10" s="659">
        <f>SUM(K7:K9)</f>
        <v>0</v>
      </c>
      <c r="L10" s="676"/>
      <c r="M10" s="677"/>
      <c r="N10" s="570"/>
      <c r="O10" s="517"/>
      <c r="P10" s="676"/>
      <c r="Q10" s="677"/>
      <c r="R10" s="570"/>
      <c r="S10" s="517"/>
      <c r="T10" s="516"/>
      <c r="U10" s="677"/>
      <c r="V10" s="570"/>
      <c r="W10" s="517"/>
      <c r="X10" s="511" t="s">
        <v>169</v>
      </c>
      <c r="Y10" s="515"/>
      <c r="Z10" s="678">
        <f>SUM(Z7:Z9)</f>
        <v>1440</v>
      </c>
      <c r="AA10" s="514">
        <f>SUM(AA7:AA9)</f>
        <v>0</v>
      </c>
      <c r="AB10" s="23"/>
      <c r="AC10" s="345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</row>
    <row r="11" spans="1:70" s="17" customFormat="1" ht="18" customHeight="1">
      <c r="A11" s="679" t="s">
        <v>127</v>
      </c>
      <c r="B11" s="680"/>
      <c r="C11" s="681" t="s">
        <v>191</v>
      </c>
      <c r="D11" s="487" t="s">
        <v>41</v>
      </c>
      <c r="E11" s="482" t="s">
        <v>15</v>
      </c>
      <c r="F11" s="485">
        <v>1950</v>
      </c>
      <c r="G11" s="144"/>
      <c r="H11" s="487" t="s">
        <v>41</v>
      </c>
      <c r="I11" s="484" t="s">
        <v>441</v>
      </c>
      <c r="J11" s="485">
        <v>100</v>
      </c>
      <c r="K11" s="246"/>
      <c r="L11" s="487"/>
      <c r="M11" s="488"/>
      <c r="N11" s="485"/>
      <c r="O11" s="489"/>
      <c r="P11" s="487"/>
      <c r="Q11" s="488"/>
      <c r="R11" s="485"/>
      <c r="S11" s="489"/>
      <c r="T11" s="410"/>
      <c r="U11" s="491"/>
      <c r="V11" s="492"/>
      <c r="W11" s="440"/>
      <c r="X11" s="556" t="s">
        <v>173</v>
      </c>
      <c r="Y11" s="682"/>
      <c r="Z11" s="683">
        <v>950</v>
      </c>
      <c r="AA11" s="145"/>
      <c r="AB11" s="23"/>
      <c r="AC11" s="345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s="17" customFormat="1" ht="18" customHeight="1">
      <c r="A12" s="684"/>
      <c r="B12" s="685" t="s">
        <v>124</v>
      </c>
      <c r="C12" s="539" t="s">
        <v>125</v>
      </c>
      <c r="D12" s="497" t="s">
        <v>175</v>
      </c>
      <c r="E12" s="438" t="s">
        <v>15</v>
      </c>
      <c r="F12" s="485">
        <v>2200</v>
      </c>
      <c r="G12" s="142"/>
      <c r="H12" s="541" t="s">
        <v>175</v>
      </c>
      <c r="I12" s="502" t="s">
        <v>441</v>
      </c>
      <c r="J12" s="503">
        <v>220</v>
      </c>
      <c r="K12" s="156"/>
      <c r="L12" s="541"/>
      <c r="M12" s="542"/>
      <c r="N12" s="503"/>
      <c r="O12" s="543"/>
      <c r="P12" s="541"/>
      <c r="Q12" s="542"/>
      <c r="R12" s="503"/>
      <c r="S12" s="543"/>
      <c r="T12" s="686"/>
      <c r="U12" s="430"/>
      <c r="V12" s="431"/>
      <c r="W12" s="687"/>
      <c r="X12" s="688"/>
      <c r="Y12" s="430"/>
      <c r="Z12" s="431"/>
      <c r="AA12" s="689"/>
      <c r="AB12" s="16"/>
      <c r="AC12" s="345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17" customFormat="1" ht="18" customHeight="1">
      <c r="A13" s="684"/>
      <c r="B13" s="690"/>
      <c r="C13" s="496" t="s">
        <v>126</v>
      </c>
      <c r="D13" s="537" t="s">
        <v>176</v>
      </c>
      <c r="E13" s="691" t="s">
        <v>15</v>
      </c>
      <c r="F13" s="439">
        <v>2000</v>
      </c>
      <c r="G13" s="142"/>
      <c r="H13" s="541" t="s">
        <v>176</v>
      </c>
      <c r="I13" s="502" t="s">
        <v>441</v>
      </c>
      <c r="J13" s="503">
        <v>40</v>
      </c>
      <c r="K13" s="224"/>
      <c r="L13" s="692"/>
      <c r="M13" s="542"/>
      <c r="N13" s="503"/>
      <c r="O13" s="543"/>
      <c r="P13" s="541"/>
      <c r="Q13" s="553"/>
      <c r="R13" s="503"/>
      <c r="S13" s="693"/>
      <c r="T13" s="694" t="s">
        <v>414</v>
      </c>
      <c r="U13" s="542"/>
      <c r="V13" s="503">
        <v>150</v>
      </c>
      <c r="W13" s="142"/>
      <c r="X13" s="601" t="s">
        <v>446</v>
      </c>
      <c r="Y13" s="695"/>
      <c r="Z13" s="551">
        <v>760</v>
      </c>
      <c r="AA13" s="142"/>
      <c r="AB13" s="16"/>
      <c r="AC13" s="345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17" customFormat="1" ht="18" customHeight="1">
      <c r="A14" s="696"/>
      <c r="B14" s="697"/>
      <c r="C14" s="698"/>
      <c r="D14" s="433"/>
      <c r="E14" s="699"/>
      <c r="F14" s="410"/>
      <c r="G14" s="700"/>
      <c r="H14" s="437"/>
      <c r="I14" s="500"/>
      <c r="J14" s="439"/>
      <c r="K14" s="529"/>
      <c r="L14" s="653"/>
      <c r="M14" s="500"/>
      <c r="N14" s="439"/>
      <c r="O14" s="504"/>
      <c r="P14" s="653"/>
      <c r="Q14" s="500"/>
      <c r="R14" s="439"/>
      <c r="S14" s="504"/>
      <c r="T14" s="701"/>
      <c r="U14" s="500"/>
      <c r="V14" s="439"/>
      <c r="W14" s="543"/>
      <c r="X14" s="702" t="s">
        <v>181</v>
      </c>
      <c r="Y14" s="500"/>
      <c r="Z14" s="439">
        <v>250</v>
      </c>
      <c r="AA14" s="143"/>
      <c r="AB14" s="13"/>
      <c r="AC14" s="345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17" customFormat="1" ht="18" customHeight="1">
      <c r="A15" s="703" t="s">
        <v>167</v>
      </c>
      <c r="B15" s="704"/>
      <c r="C15" s="675">
        <f>F15+J15+V15+Z15</f>
        <v>8620</v>
      </c>
      <c r="D15" s="511" t="s">
        <v>169</v>
      </c>
      <c r="E15" s="512"/>
      <c r="F15" s="513">
        <f>SUM(F11:F13)</f>
        <v>6150</v>
      </c>
      <c r="G15" s="514">
        <f>SUM(G11:G13)</f>
        <v>0</v>
      </c>
      <c r="H15" s="511" t="s">
        <v>169</v>
      </c>
      <c r="I15" s="515"/>
      <c r="J15" s="513">
        <f>SUM(J11:J14)</f>
        <v>360</v>
      </c>
      <c r="K15" s="245">
        <f>SUM(K11:K14)</f>
        <v>0</v>
      </c>
      <c r="L15" s="676"/>
      <c r="M15" s="515"/>
      <c r="N15" s="513"/>
      <c r="O15" s="517"/>
      <c r="P15" s="511"/>
      <c r="Q15" s="515"/>
      <c r="R15" s="513"/>
      <c r="S15" s="571"/>
      <c r="T15" s="511" t="s">
        <v>169</v>
      </c>
      <c r="U15" s="515"/>
      <c r="V15" s="513">
        <f>SUM(V11:V14)</f>
        <v>150</v>
      </c>
      <c r="W15" s="514">
        <f>SUM(W11:W14)</f>
        <v>0</v>
      </c>
      <c r="X15" s="511" t="s">
        <v>169</v>
      </c>
      <c r="Y15" s="515"/>
      <c r="Z15" s="513">
        <f>SUM(Z11:Z14)</f>
        <v>1960</v>
      </c>
      <c r="AA15" s="514">
        <f>SUM(AA11:AA14)</f>
        <v>0</v>
      </c>
      <c r="AB15" s="13"/>
      <c r="AC15" s="345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17" customFormat="1" ht="18" customHeight="1">
      <c r="A16" s="705" t="s">
        <v>182</v>
      </c>
      <c r="B16" s="706"/>
      <c r="C16" s="707"/>
      <c r="D16" s="487" t="s">
        <v>308</v>
      </c>
      <c r="E16" s="498" t="s">
        <v>380</v>
      </c>
      <c r="F16" s="485">
        <v>3050</v>
      </c>
      <c r="G16" s="144"/>
      <c r="H16" s="549" t="s">
        <v>433</v>
      </c>
      <c r="I16" s="708" t="s">
        <v>441</v>
      </c>
      <c r="J16" s="551">
        <v>80</v>
      </c>
      <c r="K16" s="156"/>
      <c r="L16" s="709" t="s">
        <v>14</v>
      </c>
      <c r="M16" s="488"/>
      <c r="N16" s="485">
        <v>350</v>
      </c>
      <c r="O16" s="142"/>
      <c r="P16" s="710"/>
      <c r="Q16" s="488"/>
      <c r="R16" s="485"/>
      <c r="S16" s="489"/>
      <c r="T16" s="523" t="s">
        <v>415</v>
      </c>
      <c r="U16" s="488"/>
      <c r="V16" s="485">
        <v>350</v>
      </c>
      <c r="W16" s="144"/>
      <c r="X16" s="487" t="s">
        <v>196</v>
      </c>
      <c r="Y16" s="488"/>
      <c r="Z16" s="485">
        <v>1070</v>
      </c>
      <c r="AA16" s="144"/>
      <c r="AB16" s="13"/>
      <c r="AC16" s="345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17" customFormat="1" ht="18" customHeight="1">
      <c r="A17" s="711"/>
      <c r="B17" s="712"/>
      <c r="C17" s="713"/>
      <c r="D17" s="714" t="s">
        <v>309</v>
      </c>
      <c r="E17" s="438" t="s">
        <v>380</v>
      </c>
      <c r="F17" s="439">
        <v>4200</v>
      </c>
      <c r="G17" s="142"/>
      <c r="H17" s="437" t="s">
        <v>434</v>
      </c>
      <c r="I17" s="499" t="s">
        <v>441</v>
      </c>
      <c r="J17" s="439">
        <v>100</v>
      </c>
      <c r="K17" s="157"/>
      <c r="L17" s="670"/>
      <c r="M17" s="500"/>
      <c r="N17" s="439"/>
      <c r="O17" s="504"/>
      <c r="P17" s="670"/>
      <c r="Q17" s="500"/>
      <c r="R17" s="439"/>
      <c r="S17" s="504"/>
      <c r="T17" s="670"/>
      <c r="U17" s="500"/>
      <c r="V17" s="439"/>
      <c r="W17" s="504"/>
      <c r="X17" s="437" t="s">
        <v>2</v>
      </c>
      <c r="Y17" s="500"/>
      <c r="Z17" s="485">
        <v>110</v>
      </c>
      <c r="AA17" s="142"/>
      <c r="AB17" s="13"/>
      <c r="AC17" s="345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17" customFormat="1" ht="18" customHeight="1">
      <c r="A18" s="711"/>
      <c r="B18" s="712"/>
      <c r="C18" s="584"/>
      <c r="D18" s="437" t="s">
        <v>310</v>
      </c>
      <c r="E18" s="438" t="s">
        <v>15</v>
      </c>
      <c r="F18" s="439">
        <v>3400</v>
      </c>
      <c r="G18" s="142"/>
      <c r="H18" s="715" t="s">
        <v>310</v>
      </c>
      <c r="I18" s="484" t="s">
        <v>441</v>
      </c>
      <c r="J18" s="485">
        <v>90</v>
      </c>
      <c r="K18" s="246"/>
      <c r="L18" s="670"/>
      <c r="M18" s="500"/>
      <c r="N18" s="439"/>
      <c r="O18" s="504"/>
      <c r="P18" s="670"/>
      <c r="Q18" s="500"/>
      <c r="R18" s="439"/>
      <c r="S18" s="504"/>
      <c r="T18" s="670"/>
      <c r="U18" s="500"/>
      <c r="V18" s="439"/>
      <c r="W18" s="504"/>
      <c r="X18" s="437" t="s">
        <v>3</v>
      </c>
      <c r="Y18" s="500"/>
      <c r="Z18" s="485">
        <v>20</v>
      </c>
      <c r="AA18" s="142"/>
      <c r="AB18" s="13"/>
      <c r="AC18" s="345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17" customFormat="1" ht="18" customHeight="1">
      <c r="A19" s="711"/>
      <c r="B19" s="712"/>
      <c r="C19" s="716" t="s">
        <v>282</v>
      </c>
      <c r="D19" s="437" t="s">
        <v>463</v>
      </c>
      <c r="E19" s="691"/>
      <c r="F19" s="508"/>
      <c r="G19" s="587"/>
      <c r="H19" s="717"/>
      <c r="I19" s="507"/>
      <c r="J19" s="508"/>
      <c r="K19" s="529"/>
      <c r="L19" s="670"/>
      <c r="M19" s="500"/>
      <c r="N19" s="439"/>
      <c r="O19" s="504"/>
      <c r="P19" s="670"/>
      <c r="Q19" s="500"/>
      <c r="R19" s="439"/>
      <c r="S19" s="504"/>
      <c r="T19" s="670"/>
      <c r="U19" s="500"/>
      <c r="V19" s="439"/>
      <c r="W19" s="504"/>
      <c r="X19" s="670"/>
      <c r="Y19" s="500"/>
      <c r="Z19" s="439"/>
      <c r="AA19" s="504"/>
      <c r="AB19" s="13"/>
      <c r="AC19" s="345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17" customFormat="1" ht="18" customHeight="1">
      <c r="A20" s="711"/>
      <c r="B20" s="712"/>
      <c r="C20" s="718"/>
      <c r="D20" s="437" t="s">
        <v>184</v>
      </c>
      <c r="E20" s="438" t="s">
        <v>15</v>
      </c>
      <c r="F20" s="439">
        <v>2200</v>
      </c>
      <c r="G20" s="142"/>
      <c r="H20" s="549" t="s">
        <v>184</v>
      </c>
      <c r="I20" s="708" t="s">
        <v>441</v>
      </c>
      <c r="J20" s="551">
        <v>40</v>
      </c>
      <c r="K20" s="156"/>
      <c r="L20" s="670"/>
      <c r="M20" s="500"/>
      <c r="N20" s="439"/>
      <c r="O20" s="504"/>
      <c r="P20" s="670"/>
      <c r="Q20" s="500"/>
      <c r="R20" s="439"/>
      <c r="S20" s="504"/>
      <c r="T20" s="670"/>
      <c r="U20" s="500"/>
      <c r="V20" s="439"/>
      <c r="W20" s="504"/>
      <c r="X20" s="437"/>
      <c r="Y20" s="500"/>
      <c r="Z20" s="439"/>
      <c r="AA20" s="504"/>
      <c r="AB20" s="13"/>
      <c r="AC20" s="345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17" customFormat="1" ht="18" customHeight="1">
      <c r="A21" s="719"/>
      <c r="B21" s="720"/>
      <c r="C21" s="673" t="s">
        <v>283</v>
      </c>
      <c r="D21" s="437" t="s">
        <v>187</v>
      </c>
      <c r="E21" s="553" t="s">
        <v>15</v>
      </c>
      <c r="F21" s="439">
        <v>470</v>
      </c>
      <c r="G21" s="143"/>
      <c r="H21" s="437" t="s">
        <v>187</v>
      </c>
      <c r="I21" s="499" t="s">
        <v>441</v>
      </c>
      <c r="J21" s="439">
        <v>10</v>
      </c>
      <c r="K21" s="153"/>
      <c r="L21" s="692"/>
      <c r="M21" s="542"/>
      <c r="N21" s="503"/>
      <c r="O21" s="543"/>
      <c r="P21" s="692"/>
      <c r="Q21" s="542"/>
      <c r="R21" s="503"/>
      <c r="S21" s="543"/>
      <c r="T21" s="692"/>
      <c r="U21" s="542"/>
      <c r="V21" s="503"/>
      <c r="W21" s="543"/>
      <c r="X21" s="541"/>
      <c r="Y21" s="542"/>
      <c r="Z21" s="503"/>
      <c r="AA21" s="543"/>
      <c r="AB21" s="13"/>
      <c r="AC21" s="345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17" customFormat="1" ht="18" customHeight="1">
      <c r="A22" s="721" t="s">
        <v>117</v>
      </c>
      <c r="B22" s="607"/>
      <c r="C22" s="675">
        <f>F22+J22+N22+V22+Z22</f>
        <v>15540</v>
      </c>
      <c r="D22" s="511" t="s">
        <v>166</v>
      </c>
      <c r="E22" s="722"/>
      <c r="F22" s="723">
        <f>SUM(F16:F21)</f>
        <v>13320</v>
      </c>
      <c r="G22" s="514">
        <f>SUM(G16:G21)</f>
        <v>0</v>
      </c>
      <c r="H22" s="511" t="s">
        <v>30</v>
      </c>
      <c r="I22" s="515"/>
      <c r="J22" s="570">
        <f>SUM(J16:J21)</f>
        <v>320</v>
      </c>
      <c r="K22" s="659">
        <f>SUM(K16:K21)</f>
        <v>0</v>
      </c>
      <c r="L22" s="511" t="s">
        <v>169</v>
      </c>
      <c r="M22" s="515"/>
      <c r="N22" s="513">
        <f>SUM(N16:N21)</f>
        <v>350</v>
      </c>
      <c r="O22" s="514">
        <f>SUM(O16:O21)</f>
        <v>0</v>
      </c>
      <c r="P22" s="676"/>
      <c r="Q22" s="515"/>
      <c r="R22" s="513"/>
      <c r="S22" s="517"/>
      <c r="T22" s="511" t="s">
        <v>169</v>
      </c>
      <c r="U22" s="515"/>
      <c r="V22" s="513">
        <f>SUM(V16:V21)</f>
        <v>350</v>
      </c>
      <c r="W22" s="514">
        <f>SUM(W16:W21)</f>
        <v>0</v>
      </c>
      <c r="X22" s="511" t="s">
        <v>169</v>
      </c>
      <c r="Y22" s="515"/>
      <c r="Z22" s="513">
        <f>SUM(Z16:Z21)</f>
        <v>1200</v>
      </c>
      <c r="AA22" s="514">
        <f>SUM(AA16:AA21)</f>
        <v>0</v>
      </c>
      <c r="AB22" s="13"/>
      <c r="AC22" s="345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17" customFormat="1" ht="18" customHeight="1">
      <c r="A23" s="683"/>
      <c r="B23" s="683"/>
      <c r="C23" s="683"/>
      <c r="D23" s="404" t="s">
        <v>320</v>
      </c>
      <c r="E23" s="724"/>
      <c r="F23" s="725"/>
      <c r="G23" s="726"/>
      <c r="H23" s="727"/>
      <c r="I23" s="682"/>
      <c r="J23" s="683"/>
      <c r="K23" s="728"/>
      <c r="L23" s="729"/>
      <c r="M23" s="682"/>
      <c r="N23" s="683"/>
      <c r="O23" s="726"/>
      <c r="P23" s="410"/>
      <c r="Q23" s="682"/>
      <c r="R23" s="683"/>
      <c r="S23" s="728"/>
      <c r="T23" s="729"/>
      <c r="U23" s="682"/>
      <c r="V23" s="683"/>
      <c r="W23" s="726"/>
      <c r="X23" s="729"/>
      <c r="Y23" s="682"/>
      <c r="Z23" s="683"/>
      <c r="AA23" s="726"/>
      <c r="AB23" s="13"/>
      <c r="AC23" s="69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17" customFormat="1" ht="18" customHeight="1">
      <c r="A24" s="478"/>
      <c r="B24" s="478"/>
      <c r="C24" s="730"/>
      <c r="D24" s="404" t="s">
        <v>386</v>
      </c>
      <c r="E24" s="409"/>
      <c r="F24" s="409"/>
      <c r="G24" s="409"/>
      <c r="H24" s="409"/>
      <c r="I24" s="409"/>
      <c r="J24" s="404" t="s">
        <v>292</v>
      </c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409"/>
      <c r="X24" s="409"/>
      <c r="Y24" s="409"/>
      <c r="Z24" s="409"/>
      <c r="AA24" s="409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70" s="17" customFormat="1" ht="18" customHeight="1">
      <c r="A25" s="13"/>
      <c r="B25" s="13"/>
      <c r="C25" s="6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70" s="17" customFormat="1" ht="18" customHeight="1">
      <c r="A26" s="34"/>
      <c r="B26" s="34"/>
      <c r="C26" s="69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35" t="s">
        <v>143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70" s="17" customFormat="1" ht="15" customHeight="1">
      <c r="A27" s="35"/>
      <c r="B27" s="35"/>
      <c r="E27" s="36"/>
      <c r="F27" s="35"/>
      <c r="G27" s="37"/>
      <c r="H27" s="35"/>
      <c r="I27" s="36"/>
      <c r="J27" s="35"/>
      <c r="K27" s="38"/>
      <c r="L27" s="35"/>
      <c r="M27" s="36"/>
      <c r="N27" s="35"/>
      <c r="O27" s="38"/>
      <c r="P27" s="35"/>
      <c r="Q27" s="36"/>
      <c r="R27" s="35"/>
      <c r="S27" s="38"/>
      <c r="T27" s="35"/>
      <c r="U27" s="36"/>
      <c r="V27" s="35"/>
      <c r="W27" s="38"/>
      <c r="X27" s="35"/>
      <c r="Y27" s="36"/>
      <c r="Z27" s="35"/>
      <c r="AA27" s="38"/>
      <c r="AB27" s="39"/>
      <c r="AC27" s="40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17" customFormat="1" ht="15" customHeight="1">
      <c r="A28" s="35"/>
      <c r="B28" s="35"/>
      <c r="E28" s="36"/>
      <c r="F28" s="35"/>
      <c r="G28" s="38"/>
      <c r="H28" s="35"/>
      <c r="I28" s="36"/>
      <c r="J28" s="35"/>
      <c r="K28" s="38"/>
      <c r="L28" s="35"/>
      <c r="M28" s="36"/>
      <c r="N28" s="35"/>
      <c r="O28" s="38"/>
      <c r="R28" s="35"/>
      <c r="S28" s="38"/>
      <c r="T28" s="35"/>
      <c r="U28" s="36"/>
      <c r="V28" s="35"/>
      <c r="W28" s="38"/>
      <c r="Y28" s="36"/>
      <c r="Z28" s="35"/>
      <c r="AA28" s="38"/>
      <c r="AB28" s="39"/>
      <c r="AC28" s="40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s="17" customFormat="1" ht="15" customHeight="1">
      <c r="A29" s="35"/>
      <c r="B29" s="35"/>
      <c r="C29" s="41"/>
      <c r="E29" s="36"/>
      <c r="F29" s="35"/>
      <c r="G29" s="38"/>
      <c r="H29" s="35"/>
      <c r="I29" s="36"/>
      <c r="J29" s="35"/>
      <c r="K29" s="38"/>
      <c r="L29" s="35"/>
      <c r="M29" s="36"/>
      <c r="N29" s="35"/>
      <c r="O29" s="38"/>
      <c r="P29" s="35"/>
      <c r="Q29" s="36"/>
      <c r="R29" s="35"/>
      <c r="S29" s="38"/>
      <c r="T29" s="35"/>
      <c r="U29" s="36"/>
      <c r="V29" s="35"/>
      <c r="W29" s="38"/>
      <c r="Y29" s="36"/>
      <c r="Z29" s="35"/>
      <c r="AA29" s="38"/>
      <c r="AB29" s="39"/>
      <c r="AC29" s="40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s="17" customFormat="1" ht="15" customHeight="1">
      <c r="A30" s="35"/>
      <c r="B30" s="35"/>
      <c r="C30" s="42"/>
      <c r="D30" s="43"/>
      <c r="E30" s="36"/>
      <c r="F30" s="35"/>
      <c r="G30" s="44"/>
      <c r="H30" s="43"/>
      <c r="I30" s="45"/>
      <c r="J30" s="35"/>
      <c r="K30" s="44"/>
      <c r="L30" s="35"/>
      <c r="M30" s="36"/>
      <c r="N30" s="35"/>
      <c r="O30" s="37"/>
      <c r="P30" s="43"/>
      <c r="Q30" s="45"/>
      <c r="R30" s="35"/>
      <c r="S30" s="44"/>
      <c r="T30" s="43"/>
      <c r="U30" s="45"/>
      <c r="V30" s="35"/>
      <c r="W30" s="44"/>
      <c r="Y30" s="36"/>
      <c r="AA30" s="37"/>
      <c r="AB30" s="35"/>
      <c r="AC30" s="40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s="17" customFormat="1" ht="15" customHeight="1">
      <c r="A31" s="35"/>
      <c r="B31" s="35"/>
      <c r="C31" s="35"/>
      <c r="D31" s="35"/>
      <c r="E31" s="36"/>
      <c r="F31" s="35"/>
      <c r="G31" s="37"/>
      <c r="H31" s="35"/>
      <c r="I31" s="36"/>
      <c r="J31" s="35"/>
      <c r="K31" s="37"/>
      <c r="L31" s="35"/>
      <c r="M31" s="36"/>
      <c r="N31" s="35"/>
      <c r="O31" s="37"/>
      <c r="P31" s="35"/>
      <c r="Q31" s="36"/>
      <c r="R31" s="35"/>
      <c r="S31" s="37"/>
      <c r="T31" s="35"/>
      <c r="U31" s="36"/>
      <c r="V31" s="35"/>
      <c r="W31" s="37"/>
      <c r="X31" s="35"/>
      <c r="Y31" s="36"/>
      <c r="Z31" s="35"/>
      <c r="AA31" s="37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s="17" customFormat="1" ht="15" customHeight="1">
      <c r="A32" s="35"/>
      <c r="B32" s="35"/>
      <c r="C32" s="35"/>
      <c r="D32" s="35"/>
      <c r="E32" s="36"/>
      <c r="F32" s="35"/>
      <c r="G32" s="37"/>
      <c r="H32" s="35"/>
      <c r="I32" s="36"/>
      <c r="J32" s="35"/>
      <c r="K32" s="37"/>
      <c r="L32" s="35"/>
      <c r="M32" s="36"/>
      <c r="N32" s="35"/>
      <c r="O32" s="37"/>
      <c r="P32" s="35"/>
      <c r="Q32" s="36"/>
      <c r="R32" s="35"/>
      <c r="S32" s="37"/>
      <c r="T32" s="35"/>
      <c r="U32" s="36"/>
      <c r="V32" s="35"/>
      <c r="W32" s="37"/>
      <c r="X32" s="35"/>
      <c r="Y32" s="36"/>
      <c r="Z32" s="35"/>
      <c r="AA32" s="37"/>
      <c r="AB32" s="46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1:27" ht="17.100000000000001" customHeight="1">
      <c r="A33" s="35"/>
      <c r="B33" s="35"/>
      <c r="C33" s="35"/>
      <c r="D33" s="35"/>
      <c r="E33" s="36"/>
      <c r="F33" s="35"/>
      <c r="G33" s="47"/>
      <c r="H33" s="35"/>
      <c r="I33" s="36"/>
      <c r="J33" s="35"/>
      <c r="K33" s="47"/>
      <c r="L33" s="35"/>
      <c r="M33" s="36"/>
      <c r="N33" s="35"/>
      <c r="O33" s="47"/>
      <c r="P33" s="35"/>
      <c r="Q33" s="36"/>
      <c r="R33" s="35"/>
      <c r="S33" s="47"/>
      <c r="T33" s="35"/>
      <c r="U33" s="36"/>
      <c r="V33" s="35"/>
      <c r="W33" s="47"/>
      <c r="X33" s="35"/>
      <c r="Y33" s="36"/>
      <c r="Z33" s="35"/>
      <c r="AA33" s="47"/>
    </row>
    <row r="34" spans="1:27" ht="17.100000000000001" customHeight="1">
      <c r="A34" s="35"/>
      <c r="B34" s="35"/>
      <c r="C34" s="35"/>
      <c r="D34" s="35"/>
      <c r="E34" s="36"/>
      <c r="F34" s="35"/>
      <c r="G34" s="47"/>
      <c r="H34" s="35"/>
      <c r="I34" s="36"/>
      <c r="J34" s="35"/>
      <c r="K34" s="47"/>
      <c r="L34" s="35"/>
      <c r="M34" s="36"/>
      <c r="N34" s="35"/>
      <c r="O34" s="47"/>
      <c r="P34" s="35"/>
      <c r="Q34" s="36"/>
      <c r="R34" s="35"/>
      <c r="S34" s="47"/>
      <c r="T34" s="35"/>
      <c r="U34" s="36"/>
      <c r="V34" s="35"/>
      <c r="W34" s="47"/>
      <c r="X34" s="35"/>
      <c r="Y34" s="36"/>
      <c r="Z34" s="35"/>
      <c r="AA34" s="47"/>
    </row>
    <row r="35" spans="1:27" ht="17.100000000000001" customHeight="1">
      <c r="A35" s="35"/>
      <c r="B35" s="35"/>
      <c r="C35" s="35"/>
      <c r="D35" s="35"/>
      <c r="E35" s="36"/>
      <c r="F35" s="35"/>
      <c r="G35" s="47"/>
      <c r="H35" s="35"/>
      <c r="I35" s="36"/>
      <c r="J35" s="35"/>
      <c r="K35" s="47"/>
      <c r="L35" s="35"/>
      <c r="M35" s="36"/>
      <c r="N35" s="35"/>
      <c r="O35" s="47"/>
      <c r="P35" s="35"/>
      <c r="Q35" s="36"/>
      <c r="R35" s="35"/>
      <c r="S35" s="47"/>
      <c r="T35" s="35"/>
      <c r="U35" s="36"/>
      <c r="V35" s="35"/>
      <c r="W35" s="47"/>
      <c r="X35" s="35"/>
      <c r="Y35" s="36"/>
      <c r="Z35" s="35"/>
      <c r="AA35" s="47"/>
    </row>
    <row r="36" spans="1:27" ht="17.100000000000001" customHeight="1">
      <c r="A36" s="35"/>
      <c r="B36" s="35"/>
      <c r="C36" s="35"/>
      <c r="D36" s="35"/>
      <c r="E36" s="36"/>
      <c r="F36" s="35"/>
      <c r="G36" s="47"/>
      <c r="H36" s="35"/>
      <c r="I36" s="36"/>
      <c r="J36" s="35"/>
      <c r="K36" s="47"/>
      <c r="L36" s="35"/>
      <c r="M36" s="36"/>
      <c r="N36" s="35"/>
      <c r="O36" s="47"/>
      <c r="P36" s="35"/>
      <c r="Q36" s="36"/>
      <c r="R36" s="35"/>
      <c r="S36" s="47"/>
      <c r="T36" s="35"/>
      <c r="U36" s="36"/>
      <c r="V36" s="35"/>
      <c r="W36" s="47"/>
      <c r="X36" s="35"/>
      <c r="Y36" s="36"/>
      <c r="Z36" s="35"/>
      <c r="AA36" s="47"/>
    </row>
    <row r="37" spans="1:27" ht="12">
      <c r="A37" s="35"/>
      <c r="B37" s="35"/>
      <c r="C37" s="35"/>
      <c r="D37" s="35"/>
      <c r="E37" s="36"/>
      <c r="F37" s="35"/>
      <c r="G37" s="47"/>
      <c r="H37" s="35"/>
      <c r="I37" s="36"/>
      <c r="J37" s="35"/>
      <c r="K37" s="47"/>
      <c r="L37" s="35"/>
      <c r="M37" s="36"/>
      <c r="N37" s="35"/>
      <c r="O37" s="47"/>
      <c r="P37" s="35"/>
      <c r="Q37" s="36"/>
      <c r="R37" s="35"/>
      <c r="S37" s="47"/>
      <c r="T37" s="35"/>
      <c r="U37" s="36"/>
      <c r="V37" s="35"/>
      <c r="W37" s="47"/>
      <c r="X37" s="35"/>
      <c r="Y37" s="36"/>
      <c r="Z37" s="35"/>
      <c r="AA37" s="47"/>
    </row>
    <row r="38" spans="1:27" ht="12">
      <c r="A38" s="35"/>
      <c r="B38" s="35"/>
      <c r="C38" s="35"/>
      <c r="D38" s="35"/>
      <c r="F38" s="35"/>
      <c r="G38" s="47"/>
      <c r="H38" s="35"/>
      <c r="J38" s="35"/>
      <c r="K38" s="47"/>
      <c r="L38" s="35"/>
      <c r="N38" s="35"/>
      <c r="O38" s="47"/>
      <c r="P38" s="35"/>
      <c r="R38" s="35"/>
      <c r="S38" s="47"/>
      <c r="T38" s="35"/>
      <c r="V38" s="35"/>
      <c r="W38" s="47"/>
      <c r="X38" s="35"/>
      <c r="Z38" s="35"/>
      <c r="AA38" s="47"/>
    </row>
    <row r="39" spans="1:27" ht="12">
      <c r="A39" s="35"/>
      <c r="B39" s="35"/>
      <c r="C39" s="35"/>
      <c r="D39" s="35"/>
      <c r="F39" s="35"/>
      <c r="G39" s="47"/>
      <c r="H39" s="35"/>
      <c r="J39" s="35"/>
      <c r="K39" s="47"/>
      <c r="L39" s="35"/>
      <c r="N39" s="35"/>
      <c r="O39" s="47"/>
      <c r="P39" s="35"/>
      <c r="R39" s="35"/>
      <c r="S39" s="47"/>
      <c r="T39" s="35"/>
      <c r="V39" s="35"/>
      <c r="W39" s="47"/>
      <c r="X39" s="35"/>
      <c r="Z39" s="35"/>
      <c r="AA39" s="47"/>
    </row>
    <row r="40" spans="1:27" ht="12">
      <c r="A40" s="35"/>
      <c r="B40" s="35"/>
      <c r="C40" s="35"/>
      <c r="D40" s="35"/>
      <c r="F40" s="35"/>
      <c r="G40" s="47"/>
      <c r="H40" s="35"/>
      <c r="J40" s="35"/>
      <c r="K40" s="47"/>
      <c r="L40" s="35"/>
      <c r="N40" s="35"/>
      <c r="O40" s="47"/>
      <c r="P40" s="35"/>
      <c r="R40" s="35"/>
      <c r="S40" s="47"/>
      <c r="T40" s="35"/>
      <c r="V40" s="35"/>
      <c r="W40" s="47"/>
      <c r="X40" s="35"/>
      <c r="Z40" s="35"/>
      <c r="AA40" s="47"/>
    </row>
    <row r="41" spans="1:27">
      <c r="A41" s="35"/>
      <c r="B41" s="35"/>
      <c r="C41" s="35"/>
      <c r="D41" s="35"/>
      <c r="F41" s="35"/>
      <c r="H41" s="35"/>
      <c r="J41" s="35"/>
      <c r="L41" s="35"/>
      <c r="N41" s="35"/>
      <c r="P41" s="35"/>
      <c r="R41" s="35"/>
      <c r="T41" s="35"/>
      <c r="V41" s="35"/>
      <c r="X41" s="35"/>
      <c r="Z41" s="35"/>
    </row>
    <row r="42" spans="1:27">
      <c r="A42" s="35"/>
      <c r="B42" s="35"/>
      <c r="C42" s="35"/>
      <c r="D42" s="35"/>
      <c r="F42" s="35"/>
      <c r="H42" s="35"/>
      <c r="J42" s="35"/>
      <c r="L42" s="35"/>
      <c r="N42" s="35"/>
      <c r="P42" s="35"/>
      <c r="R42" s="35"/>
      <c r="T42" s="35"/>
      <c r="V42" s="35"/>
      <c r="X42" s="35"/>
      <c r="Z42" s="35"/>
    </row>
    <row r="52" spans="3:12">
      <c r="C52" s="17"/>
      <c r="D52" s="17"/>
      <c r="E52" s="17"/>
      <c r="F52" s="17"/>
      <c r="G52" s="17"/>
      <c r="H52" s="17"/>
      <c r="I52" s="17"/>
      <c r="J52" s="17"/>
      <c r="K52" s="17"/>
    </row>
    <row r="53" spans="3:12">
      <c r="C53" s="48"/>
      <c r="D53" s="48"/>
      <c r="E53" s="48"/>
      <c r="F53" s="48"/>
      <c r="G53" s="48"/>
      <c r="H53" s="48"/>
      <c r="I53" s="17"/>
      <c r="J53" s="17"/>
      <c r="K53" s="17"/>
      <c r="L53" s="17"/>
    </row>
  </sheetData>
  <sheetProtection algorithmName="SHA-512" hashValue="KgkebgGLKWphaJkiMNZOddyqsN6SRc5iE7qoXFgZog4E3Rr3ugYx48WXtCygzhT1grP4J9yozca8rXE+YNDv3w==" saltValue="Ts2mmB5EJ/cfhewmVShHFQ==" spinCount="100000" sheet="1" objects="1" scenarios="1" selectLockedCells="1"/>
  <mergeCells count="24">
    <mergeCell ref="N2:P3"/>
    <mergeCell ref="A16:A21"/>
    <mergeCell ref="A4:C4"/>
    <mergeCell ref="A11:A14"/>
    <mergeCell ref="B7:B9"/>
    <mergeCell ref="A7:A9"/>
    <mergeCell ref="B12:B13"/>
    <mergeCell ref="A5:C5"/>
    <mergeCell ref="AC4:AC22"/>
    <mergeCell ref="A1:C1"/>
    <mergeCell ref="J1:M1"/>
    <mergeCell ref="A2:C2"/>
    <mergeCell ref="D2:I3"/>
    <mergeCell ref="J2:M3"/>
    <mergeCell ref="A3:C3"/>
    <mergeCell ref="Q2:R3"/>
    <mergeCell ref="Q1:R1"/>
    <mergeCell ref="T1:V2"/>
    <mergeCell ref="T3:V3"/>
    <mergeCell ref="W1:AA1"/>
    <mergeCell ref="W2:AA3"/>
    <mergeCell ref="S1:S2"/>
    <mergeCell ref="E1:I1"/>
    <mergeCell ref="O1:P1"/>
  </mergeCells>
  <phoneticPr fontId="10"/>
  <conditionalFormatting sqref="G5:G22 W5:W22 AA5:AA22">
    <cfRule type="expression" dxfId="19" priority="34" stopIfTrue="1">
      <formula>F5&lt;G5</formula>
    </cfRule>
  </conditionalFormatting>
  <conditionalFormatting sqref="K5:K22">
    <cfRule type="expression" dxfId="18" priority="1" stopIfTrue="1">
      <formula>J5&lt;K5</formula>
    </cfRule>
  </conditionalFormatting>
  <conditionalFormatting sqref="O5:O22">
    <cfRule type="expression" dxfId="17" priority="5" stopIfTrue="1">
      <formula>N5&lt;O5</formula>
    </cfRule>
  </conditionalFormatting>
  <conditionalFormatting sqref="S13 S15">
    <cfRule type="expression" dxfId="16" priority="2" stopIfTrue="1">
      <formula>R13&lt;S13</formula>
    </cfRule>
  </conditionalFormatting>
  <pageMargins left="0.59055118110236227" right="0.19685039370078741" top="0.39370078740157483" bottom="0.39370078740157483" header="0.51181102362204722" footer="0.51181102362204722"/>
  <pageSetup paperSize="9" scale="98" orientation="landscape" horizontalDpi="300" verticalDpi="300" r:id="rId1"/>
  <headerFooter alignWithMargins="0"/>
  <ignoredErrors>
    <ignoredError sqref="D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FD8DB-7590-4ED5-9596-5751F1CBF539}">
  <sheetPr codeName="Sheet6">
    <pageSetUpPr fitToPage="1"/>
  </sheetPr>
  <dimension ref="A1:BQ56"/>
  <sheetViews>
    <sheetView showGridLines="0" showZeros="0" zoomScaleNormal="100" workbookViewId="0">
      <selection activeCell="C2" sqref="C2:H3"/>
    </sheetView>
  </sheetViews>
  <sheetFormatPr defaultRowHeight="11.25"/>
  <cols>
    <col min="1" max="1" width="3.375" style="409" customWidth="1"/>
    <col min="2" max="2" width="7.25" style="409" customWidth="1"/>
    <col min="3" max="3" width="7.125" style="409" customWidth="1"/>
    <col min="4" max="4" width="2.625" style="409" customWidth="1"/>
    <col min="5" max="5" width="4.875" style="409" customWidth="1"/>
    <col min="6" max="7" width="7.125" style="409" customWidth="1"/>
    <col min="8" max="8" width="1.625" style="409" customWidth="1"/>
    <col min="9" max="9" width="5.125" style="409" customWidth="1"/>
    <col min="10" max="11" width="7.125" style="409" customWidth="1"/>
    <col min="12" max="12" width="1.25" style="409" customWidth="1"/>
    <col min="13" max="13" width="5.125" style="409" customWidth="1"/>
    <col min="14" max="15" width="7.125" style="409" customWidth="1"/>
    <col min="16" max="16" width="1.25" style="409" customWidth="1"/>
    <col min="17" max="17" width="5.125" style="409" customWidth="1"/>
    <col min="18" max="19" width="7.125" style="409" customWidth="1"/>
    <col min="20" max="20" width="1.25" style="409" customWidth="1"/>
    <col min="21" max="21" width="5.125" style="409" customWidth="1"/>
    <col min="22" max="22" width="7.125" style="409" customWidth="1"/>
    <col min="23" max="23" width="8.875" style="409" customWidth="1"/>
    <col min="24" max="24" width="1.25" style="409" customWidth="1"/>
    <col min="25" max="25" width="5.125" style="409" customWidth="1"/>
    <col min="26" max="26" width="7.125" style="409" customWidth="1"/>
    <col min="27" max="27" width="0.5" style="409" customWidth="1"/>
    <col min="28" max="28" width="2.75" style="409" customWidth="1"/>
    <col min="29" max="29" width="3" style="409" customWidth="1"/>
    <col min="30" max="30" width="5.875" style="409" customWidth="1"/>
    <col min="31" max="31" width="3.375" style="409" customWidth="1"/>
    <col min="32" max="16384" width="9" style="409"/>
  </cols>
  <sheetData>
    <row r="1" spans="1:69" ht="15" customHeight="1">
      <c r="A1" s="441">
        <f>青森市!A1</f>
        <v>46113</v>
      </c>
      <c r="B1" s="442"/>
      <c r="C1" s="443" t="s">
        <v>33</v>
      </c>
      <c r="D1" s="419">
        <f>青森市!D1</f>
        <v>0</v>
      </c>
      <c r="E1" s="419"/>
      <c r="F1" s="419"/>
      <c r="G1" s="419"/>
      <c r="H1" s="420"/>
      <c r="I1" s="391" t="s">
        <v>34</v>
      </c>
      <c r="J1" s="392"/>
      <c r="K1" s="392"/>
      <c r="L1" s="393"/>
      <c r="M1" s="443" t="s">
        <v>275</v>
      </c>
      <c r="N1" s="421">
        <f>青森市!N1</f>
        <v>0</v>
      </c>
      <c r="O1" s="422"/>
      <c r="P1" s="445" t="s">
        <v>36</v>
      </c>
      <c r="Q1" s="446"/>
      <c r="R1" s="445" t="s">
        <v>88</v>
      </c>
      <c r="S1" s="447">
        <f>青森市!S1</f>
        <v>0</v>
      </c>
      <c r="T1" s="448"/>
      <c r="U1" s="449"/>
      <c r="V1" s="450" t="s">
        <v>37</v>
      </c>
      <c r="W1" s="451"/>
      <c r="X1" s="451"/>
      <c r="Y1" s="451"/>
      <c r="Z1" s="452"/>
      <c r="AA1" s="453"/>
    </row>
    <row r="2" spans="1:69" ht="18" customHeight="1">
      <c r="A2" s="454" t="s">
        <v>202</v>
      </c>
      <c r="B2" s="455"/>
      <c r="C2" s="377">
        <f>青森市!C2</f>
        <v>0</v>
      </c>
      <c r="D2" s="378"/>
      <c r="E2" s="378"/>
      <c r="F2" s="378"/>
      <c r="G2" s="378"/>
      <c r="H2" s="378"/>
      <c r="I2" s="379">
        <f>青森市!I2</f>
        <v>0</v>
      </c>
      <c r="J2" s="380"/>
      <c r="K2" s="380"/>
      <c r="L2" s="381"/>
      <c r="M2" s="353">
        <f>青森市!M2</f>
        <v>0</v>
      </c>
      <c r="N2" s="354"/>
      <c r="O2" s="355"/>
      <c r="P2" s="356">
        <f>青森市!P2</f>
        <v>0</v>
      </c>
      <c r="Q2" s="357"/>
      <c r="R2" s="456"/>
      <c r="S2" s="457"/>
      <c r="T2" s="457"/>
      <c r="U2" s="458"/>
      <c r="V2" s="362">
        <f>青森市!V2</f>
        <v>0</v>
      </c>
      <c r="W2" s="363"/>
      <c r="X2" s="363"/>
      <c r="Y2" s="363"/>
      <c r="Z2" s="364"/>
      <c r="AA2" s="453"/>
      <c r="AB2" s="459">
        <v>4</v>
      </c>
    </row>
    <row r="3" spans="1:69" ht="18" customHeight="1">
      <c r="A3" s="460" t="s">
        <v>203</v>
      </c>
      <c r="B3" s="461"/>
      <c r="C3" s="377"/>
      <c r="D3" s="378"/>
      <c r="E3" s="378"/>
      <c r="F3" s="378"/>
      <c r="G3" s="378"/>
      <c r="H3" s="378"/>
      <c r="I3" s="382"/>
      <c r="J3" s="383"/>
      <c r="K3" s="383"/>
      <c r="L3" s="384"/>
      <c r="M3" s="353"/>
      <c r="N3" s="354"/>
      <c r="O3" s="355"/>
      <c r="P3" s="358"/>
      <c r="Q3" s="359"/>
      <c r="R3" s="462" t="s">
        <v>204</v>
      </c>
      <c r="S3" s="463">
        <f>F11+F17+F23+J11+J17+J23+Z11+Z17+Z23</f>
        <v>0</v>
      </c>
      <c r="T3" s="464"/>
      <c r="U3" s="465"/>
      <c r="V3" s="365"/>
      <c r="W3" s="366"/>
      <c r="X3" s="366"/>
      <c r="Y3" s="366"/>
      <c r="Z3" s="367"/>
      <c r="AB3" s="466"/>
    </row>
    <row r="4" spans="1:69" ht="18.95" customHeight="1">
      <c r="A4" s="467" t="s">
        <v>38</v>
      </c>
      <c r="B4" s="468"/>
      <c r="C4" s="646" t="s">
        <v>205</v>
      </c>
      <c r="D4" s="647"/>
      <c r="E4" s="471" t="s">
        <v>39</v>
      </c>
      <c r="F4" s="472" t="s">
        <v>40</v>
      </c>
      <c r="G4" s="646" t="s">
        <v>12</v>
      </c>
      <c r="H4" s="647"/>
      <c r="I4" s="471" t="s">
        <v>39</v>
      </c>
      <c r="J4" s="472" t="s">
        <v>40</v>
      </c>
      <c r="K4" s="648" t="s">
        <v>129</v>
      </c>
      <c r="L4" s="647"/>
      <c r="M4" s="471" t="s">
        <v>39</v>
      </c>
      <c r="N4" s="472" t="s">
        <v>40</v>
      </c>
      <c r="O4" s="649" t="s">
        <v>206</v>
      </c>
      <c r="P4" s="647"/>
      <c r="Q4" s="471" t="s">
        <v>39</v>
      </c>
      <c r="R4" s="472" t="s">
        <v>40</v>
      </c>
      <c r="S4" s="649" t="s">
        <v>207</v>
      </c>
      <c r="T4" s="647"/>
      <c r="U4" s="471" t="s">
        <v>39</v>
      </c>
      <c r="V4" s="472" t="s">
        <v>40</v>
      </c>
      <c r="W4" s="649" t="s">
        <v>208</v>
      </c>
      <c r="X4" s="647"/>
      <c r="Y4" s="471" t="s">
        <v>39</v>
      </c>
      <c r="Z4" s="472" t="s">
        <v>40</v>
      </c>
      <c r="AA4" s="476"/>
      <c r="AB4" s="477" t="s">
        <v>313</v>
      </c>
      <c r="AF4" s="478"/>
    </row>
    <row r="5" spans="1:69" s="410" customFormat="1" ht="18" customHeight="1">
      <c r="A5" s="732" t="s">
        <v>189</v>
      </c>
      <c r="B5" s="681" t="s">
        <v>192</v>
      </c>
      <c r="C5" s="487" t="s">
        <v>431</v>
      </c>
      <c r="D5" s="438" t="s">
        <v>15</v>
      </c>
      <c r="E5" s="485">
        <v>2500</v>
      </c>
      <c r="F5" s="142"/>
      <c r="G5" s="733" t="s">
        <v>428</v>
      </c>
      <c r="H5" s="484" t="s">
        <v>442</v>
      </c>
      <c r="I5" s="734">
        <v>510</v>
      </c>
      <c r="J5" s="246"/>
      <c r="K5" s="487"/>
      <c r="L5" s="488"/>
      <c r="M5" s="485"/>
      <c r="N5" s="489"/>
      <c r="O5" s="487"/>
      <c r="P5" s="488"/>
      <c r="Q5" s="485"/>
      <c r="R5" s="489"/>
      <c r="S5" s="523"/>
      <c r="T5" s="488"/>
      <c r="U5" s="485"/>
      <c r="V5" s="440"/>
      <c r="W5" s="733"/>
      <c r="X5" s="488"/>
      <c r="Y5" s="734"/>
      <c r="Z5" s="735"/>
      <c r="AA5" s="494"/>
      <c r="AB5" s="477"/>
      <c r="AC5" s="409"/>
      <c r="AD5" s="478"/>
      <c r="AE5" s="409"/>
      <c r="AF5" s="409"/>
      <c r="AG5" s="409"/>
      <c r="AH5" s="409"/>
      <c r="AI5" s="409"/>
      <c r="AJ5" s="409"/>
      <c r="AK5" s="409"/>
      <c r="AL5" s="409"/>
      <c r="AM5" s="409"/>
      <c r="AN5" s="409"/>
      <c r="AO5" s="409"/>
      <c r="AP5" s="409"/>
      <c r="AQ5" s="409"/>
      <c r="AR5" s="409"/>
      <c r="AS5" s="409"/>
      <c r="AT5" s="409"/>
      <c r="AU5" s="409"/>
      <c r="AV5" s="409"/>
      <c r="AW5" s="409"/>
      <c r="AX5" s="409"/>
      <c r="AY5" s="409"/>
      <c r="AZ5" s="409"/>
      <c r="BA5" s="409"/>
      <c r="BB5" s="409"/>
      <c r="BC5" s="409"/>
      <c r="BD5" s="409"/>
      <c r="BE5" s="409"/>
      <c r="BF5" s="409"/>
      <c r="BG5" s="409"/>
      <c r="BH5" s="409"/>
      <c r="BI5" s="409"/>
      <c r="BJ5" s="409"/>
      <c r="BK5" s="409"/>
      <c r="BL5" s="409"/>
      <c r="BM5" s="409"/>
      <c r="BN5" s="409"/>
      <c r="BO5" s="409"/>
      <c r="BP5" s="409"/>
      <c r="BQ5" s="409"/>
    </row>
    <row r="6" spans="1:69" s="410" customFormat="1" ht="18" customHeight="1">
      <c r="A6" s="736"/>
      <c r="B6" s="737" t="s">
        <v>193</v>
      </c>
      <c r="C6" s="497" t="s">
        <v>432</v>
      </c>
      <c r="D6" s="438" t="s">
        <v>15</v>
      </c>
      <c r="E6" s="485">
        <v>2400</v>
      </c>
      <c r="F6" s="142"/>
      <c r="G6" s="738" t="s">
        <v>429</v>
      </c>
      <c r="H6" s="499" t="s">
        <v>441</v>
      </c>
      <c r="I6" s="739">
        <v>140</v>
      </c>
      <c r="J6" s="153"/>
      <c r="K6" s="670"/>
      <c r="L6" s="500"/>
      <c r="M6" s="439"/>
      <c r="N6" s="504"/>
      <c r="O6" s="670"/>
      <c r="P6" s="500"/>
      <c r="Q6" s="439"/>
      <c r="R6" s="504"/>
      <c r="S6" s="670"/>
      <c r="T6" s="500"/>
      <c r="U6" s="439"/>
      <c r="V6" s="504"/>
      <c r="W6" s="740"/>
      <c r="X6" s="500"/>
      <c r="Y6" s="734"/>
      <c r="Z6" s="735"/>
      <c r="AA6" s="501"/>
      <c r="AB6" s="477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</row>
    <row r="7" spans="1:69" s="410" customFormat="1" ht="18" customHeight="1">
      <c r="A7" s="736"/>
      <c r="B7" s="536"/>
      <c r="C7" s="437" t="s">
        <v>183</v>
      </c>
      <c r="D7" s="438" t="s">
        <v>15</v>
      </c>
      <c r="E7" s="439">
        <v>900</v>
      </c>
      <c r="F7" s="142"/>
      <c r="G7" s="437" t="s">
        <v>183</v>
      </c>
      <c r="H7" s="499" t="s">
        <v>441</v>
      </c>
      <c r="I7" s="439">
        <v>40</v>
      </c>
      <c r="J7" s="153"/>
      <c r="K7" s="670"/>
      <c r="L7" s="500"/>
      <c r="M7" s="439"/>
      <c r="N7" s="504"/>
      <c r="O7" s="670"/>
      <c r="P7" s="500"/>
      <c r="Q7" s="439"/>
      <c r="R7" s="504"/>
      <c r="S7" s="670"/>
      <c r="T7" s="500"/>
      <c r="U7" s="439"/>
      <c r="V7" s="504"/>
      <c r="W7" s="670"/>
      <c r="X7" s="500"/>
      <c r="Y7" s="439"/>
      <c r="Z7" s="504"/>
      <c r="AA7" s="501"/>
      <c r="AB7" s="477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09"/>
      <c r="BN7" s="409"/>
      <c r="BO7" s="409"/>
      <c r="BP7" s="409"/>
      <c r="BQ7" s="409"/>
    </row>
    <row r="8" spans="1:69" s="410" customFormat="1" ht="18" customHeight="1">
      <c r="A8" s="736"/>
      <c r="B8" s="716" t="s">
        <v>194</v>
      </c>
      <c r="C8" s="437" t="s">
        <v>185</v>
      </c>
      <c r="D8" s="553" t="s">
        <v>15</v>
      </c>
      <c r="E8" s="439">
        <v>570</v>
      </c>
      <c r="F8" s="142"/>
      <c r="G8" s="437" t="s">
        <v>185</v>
      </c>
      <c r="H8" s="499" t="s">
        <v>441</v>
      </c>
      <c r="I8" s="439">
        <v>10</v>
      </c>
      <c r="J8" s="153"/>
      <c r="K8" s="692"/>
      <c r="L8" s="542"/>
      <c r="M8" s="503"/>
      <c r="N8" s="543"/>
      <c r="O8" s="692"/>
      <c r="P8" s="542"/>
      <c r="Q8" s="503"/>
      <c r="R8" s="543"/>
      <c r="S8" s="692"/>
      <c r="T8" s="542"/>
      <c r="U8" s="503"/>
      <c r="V8" s="543"/>
      <c r="W8" s="692"/>
      <c r="X8" s="542"/>
      <c r="Y8" s="503"/>
      <c r="Z8" s="543"/>
      <c r="AA8" s="494"/>
      <c r="AB8" s="477"/>
      <c r="AC8" s="409"/>
      <c r="AD8" s="409"/>
      <c r="AE8" s="409"/>
      <c r="AF8" s="409"/>
      <c r="AG8" s="409"/>
      <c r="AH8" s="409"/>
      <c r="AI8" s="409"/>
      <c r="AJ8" s="409"/>
      <c r="AK8" s="409"/>
      <c r="AL8" s="409"/>
      <c r="AM8" s="409"/>
      <c r="AN8" s="409"/>
      <c r="AO8" s="409"/>
      <c r="AP8" s="409"/>
      <c r="AQ8" s="409"/>
      <c r="AR8" s="409"/>
      <c r="AS8" s="409"/>
      <c r="AT8" s="409"/>
      <c r="AU8" s="409"/>
      <c r="AV8" s="409"/>
      <c r="AW8" s="409"/>
      <c r="AX8" s="409"/>
      <c r="AY8" s="409"/>
      <c r="AZ8" s="409"/>
      <c r="BA8" s="409"/>
      <c r="BB8" s="409"/>
      <c r="BC8" s="409"/>
      <c r="BD8" s="409"/>
      <c r="BE8" s="409"/>
      <c r="BF8" s="409"/>
      <c r="BG8" s="409"/>
      <c r="BH8" s="409"/>
      <c r="BI8" s="409"/>
      <c r="BJ8" s="409"/>
      <c r="BK8" s="409"/>
      <c r="BL8" s="409"/>
      <c r="BM8" s="409"/>
      <c r="BN8" s="409"/>
      <c r="BO8" s="409"/>
      <c r="BP8" s="409"/>
      <c r="BQ8" s="409"/>
    </row>
    <row r="9" spans="1:69" s="410" customFormat="1" ht="18" customHeight="1">
      <c r="A9" s="736"/>
      <c r="B9" s="718"/>
      <c r="C9" s="437" t="s">
        <v>186</v>
      </c>
      <c r="D9" s="553" t="s">
        <v>15</v>
      </c>
      <c r="E9" s="439">
        <v>1350</v>
      </c>
      <c r="F9" s="142"/>
      <c r="G9" s="437" t="s">
        <v>186</v>
      </c>
      <c r="H9" s="499" t="s">
        <v>441</v>
      </c>
      <c r="I9" s="439">
        <v>20</v>
      </c>
      <c r="J9" s="153"/>
      <c r="K9" s="692"/>
      <c r="L9" s="542"/>
      <c r="M9" s="503"/>
      <c r="N9" s="543"/>
      <c r="O9" s="692"/>
      <c r="P9" s="542"/>
      <c r="Q9" s="503"/>
      <c r="R9" s="543"/>
      <c r="S9" s="692"/>
      <c r="T9" s="542"/>
      <c r="U9" s="503"/>
      <c r="V9" s="543"/>
      <c r="W9" s="437" t="s">
        <v>4</v>
      </c>
      <c r="X9" s="542"/>
      <c r="Y9" s="503">
        <v>30</v>
      </c>
      <c r="Z9" s="142"/>
      <c r="AA9" s="501"/>
      <c r="AB9" s="477"/>
      <c r="AC9" s="409"/>
      <c r="AD9" s="409"/>
      <c r="AE9" s="409"/>
      <c r="AF9" s="409"/>
      <c r="AG9" s="409"/>
      <c r="AH9" s="409"/>
      <c r="AI9" s="409"/>
      <c r="AJ9" s="409"/>
      <c r="AK9" s="409"/>
      <c r="AL9" s="409"/>
      <c r="AM9" s="409"/>
      <c r="AN9" s="409"/>
      <c r="AO9" s="409"/>
      <c r="AP9" s="409"/>
      <c r="AQ9" s="409"/>
      <c r="AR9" s="409"/>
      <c r="AS9" s="409"/>
      <c r="AT9" s="409"/>
      <c r="AU9" s="409"/>
      <c r="AV9" s="409"/>
      <c r="AW9" s="409"/>
      <c r="AX9" s="409"/>
      <c r="AY9" s="409"/>
      <c r="AZ9" s="409"/>
      <c r="BA9" s="409"/>
      <c r="BB9" s="409"/>
      <c r="BC9" s="409"/>
      <c r="BD9" s="409"/>
      <c r="BE9" s="409"/>
      <c r="BF9" s="409"/>
      <c r="BG9" s="409"/>
      <c r="BH9" s="409"/>
      <c r="BI9" s="409"/>
      <c r="BJ9" s="409"/>
      <c r="BK9" s="409"/>
      <c r="BL9" s="409"/>
      <c r="BM9" s="409"/>
      <c r="BN9" s="409"/>
      <c r="BO9" s="409"/>
      <c r="BP9" s="409"/>
      <c r="BQ9" s="409"/>
    </row>
    <row r="10" spans="1:69" s="410" customFormat="1" ht="18" customHeight="1">
      <c r="A10" s="741"/>
      <c r="B10" s="673" t="s">
        <v>195</v>
      </c>
      <c r="C10" s="437" t="s">
        <v>188</v>
      </c>
      <c r="D10" s="553" t="s">
        <v>15</v>
      </c>
      <c r="E10" s="439">
        <v>650</v>
      </c>
      <c r="F10" s="143"/>
      <c r="G10" s="742" t="s">
        <v>188</v>
      </c>
      <c r="H10" s="743" t="s">
        <v>441</v>
      </c>
      <c r="I10" s="744">
        <v>10</v>
      </c>
      <c r="J10" s="774"/>
      <c r="K10" s="692"/>
      <c r="L10" s="542"/>
      <c r="M10" s="503"/>
      <c r="N10" s="543"/>
      <c r="O10" s="692"/>
      <c r="P10" s="542"/>
      <c r="Q10" s="503"/>
      <c r="R10" s="543"/>
      <c r="S10" s="692"/>
      <c r="T10" s="542"/>
      <c r="U10" s="503"/>
      <c r="V10" s="543"/>
      <c r="W10" s="437"/>
      <c r="X10" s="542"/>
      <c r="Y10" s="503"/>
      <c r="Z10" s="543"/>
      <c r="AA10" s="494"/>
      <c r="AB10" s="477"/>
      <c r="AC10" s="409"/>
      <c r="AD10" s="409"/>
      <c r="AE10" s="409"/>
      <c r="AF10" s="409"/>
      <c r="AG10" s="409"/>
      <c r="AH10" s="409"/>
      <c r="AI10" s="409"/>
      <c r="AJ10" s="409"/>
      <c r="AK10" s="409"/>
      <c r="AL10" s="409"/>
      <c r="AM10" s="409"/>
      <c r="AN10" s="409"/>
      <c r="AO10" s="409"/>
      <c r="AP10" s="409"/>
      <c r="AQ10" s="409"/>
      <c r="AR10" s="409"/>
      <c r="AS10" s="409"/>
      <c r="AT10" s="409"/>
      <c r="AU10" s="409"/>
      <c r="AV10" s="409"/>
      <c r="AW10" s="409"/>
      <c r="AX10" s="409"/>
      <c r="AY10" s="409"/>
      <c r="AZ10" s="409"/>
      <c r="BA10" s="409"/>
      <c r="BB10" s="409"/>
      <c r="BC10" s="409"/>
      <c r="BD10" s="409"/>
      <c r="BE10" s="409"/>
      <c r="BF10" s="409"/>
      <c r="BG10" s="409"/>
      <c r="BH10" s="409"/>
      <c r="BI10" s="409"/>
      <c r="BJ10" s="409"/>
      <c r="BK10" s="409"/>
      <c r="BL10" s="409"/>
      <c r="BM10" s="409"/>
      <c r="BN10" s="409"/>
      <c r="BO10" s="409"/>
      <c r="BP10" s="409"/>
      <c r="BQ10" s="409"/>
    </row>
    <row r="11" spans="1:69" s="410" customFormat="1" ht="18" customHeight="1">
      <c r="A11" s="721" t="s">
        <v>168</v>
      </c>
      <c r="B11" s="745">
        <f>E11+I11+Y11</f>
        <v>9130</v>
      </c>
      <c r="C11" s="511" t="s">
        <v>166</v>
      </c>
      <c r="D11" s="512"/>
      <c r="E11" s="723">
        <f>SUM(E5:E10)</f>
        <v>8370</v>
      </c>
      <c r="F11" s="514">
        <f>SUM(F5:F10)</f>
        <v>0</v>
      </c>
      <c r="G11" s="511" t="s">
        <v>166</v>
      </c>
      <c r="H11" s="515"/>
      <c r="I11" s="570">
        <f>SUM(I5:I10)</f>
        <v>730</v>
      </c>
      <c r="J11" s="746">
        <f>SUM(J5:J10)</f>
        <v>0</v>
      </c>
      <c r="K11" s="511"/>
      <c r="L11" s="515"/>
      <c r="M11" s="513"/>
      <c r="N11" s="630"/>
      <c r="O11" s="511"/>
      <c r="P11" s="515"/>
      <c r="Q11" s="513"/>
      <c r="R11" s="630"/>
      <c r="S11" s="511"/>
      <c r="T11" s="515"/>
      <c r="U11" s="513"/>
      <c r="V11" s="571"/>
      <c r="W11" s="511" t="s">
        <v>133</v>
      </c>
      <c r="X11" s="515"/>
      <c r="Y11" s="513">
        <f>SUM(Y5:Y10)</f>
        <v>30</v>
      </c>
      <c r="Z11" s="514">
        <f>SUM(Z5:Z10)</f>
        <v>0</v>
      </c>
      <c r="AA11" s="478"/>
      <c r="AB11" s="477"/>
      <c r="AC11" s="409"/>
      <c r="AD11" s="409"/>
      <c r="AE11" s="409"/>
      <c r="AF11" s="409"/>
      <c r="AG11" s="409"/>
      <c r="AH11" s="409"/>
      <c r="AI11" s="409"/>
      <c r="AJ11" s="409"/>
      <c r="AK11" s="409"/>
      <c r="AL11" s="409"/>
      <c r="AM11" s="409"/>
      <c r="AN11" s="409"/>
      <c r="AO11" s="409"/>
      <c r="AP11" s="409"/>
      <c r="AQ11" s="409"/>
      <c r="AR11" s="409"/>
      <c r="AS11" s="409"/>
      <c r="AT11" s="409"/>
      <c r="AU11" s="409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09"/>
      <c r="BQ11" s="409"/>
    </row>
    <row r="12" spans="1:69" s="410" customFormat="1" ht="18" customHeight="1">
      <c r="A12" s="679" t="s">
        <v>284</v>
      </c>
      <c r="B12" s="747" t="s">
        <v>278</v>
      </c>
      <c r="C12" s="481" t="s">
        <v>209</v>
      </c>
      <c r="D12" s="482" t="s">
        <v>15</v>
      </c>
      <c r="E12" s="483">
        <v>3400</v>
      </c>
      <c r="F12" s="144"/>
      <c r="G12" s="748" t="s">
        <v>209</v>
      </c>
      <c r="H12" s="576" t="s">
        <v>441</v>
      </c>
      <c r="I12" s="483">
        <v>110</v>
      </c>
      <c r="J12" s="775"/>
      <c r="K12" s="487"/>
      <c r="L12" s="488"/>
      <c r="M12" s="485"/>
      <c r="N12" s="489"/>
      <c r="O12" s="487"/>
      <c r="P12" s="488"/>
      <c r="Q12" s="485"/>
      <c r="R12" s="221"/>
      <c r="S12" s="749"/>
      <c r="T12" s="488"/>
      <c r="U12" s="485"/>
      <c r="V12" s="489"/>
      <c r="W12" s="481" t="s">
        <v>209</v>
      </c>
      <c r="X12" s="488"/>
      <c r="Y12" s="485">
        <v>110</v>
      </c>
      <c r="Z12" s="144"/>
      <c r="AA12" s="478"/>
      <c r="AB12" s="477"/>
      <c r="AC12" s="409"/>
      <c r="AD12" s="409"/>
      <c r="AE12" s="409"/>
      <c r="AF12" s="409"/>
      <c r="AG12" s="409"/>
      <c r="AH12" s="409"/>
      <c r="AI12" s="409"/>
      <c r="AJ12" s="409"/>
      <c r="AK12" s="409"/>
      <c r="AL12" s="409"/>
      <c r="AM12" s="409"/>
      <c r="AN12" s="409"/>
      <c r="AO12" s="409"/>
      <c r="AP12" s="409"/>
      <c r="AQ12" s="409"/>
      <c r="AR12" s="409"/>
      <c r="AS12" s="409"/>
      <c r="AT12" s="409"/>
      <c r="AU12" s="409"/>
      <c r="AV12" s="409"/>
      <c r="AW12" s="409"/>
      <c r="AX12" s="409"/>
      <c r="AY12" s="409"/>
      <c r="AZ12" s="409"/>
      <c r="BA12" s="409"/>
      <c r="BB12" s="409"/>
      <c r="BC12" s="409"/>
      <c r="BD12" s="409"/>
      <c r="BE12" s="409"/>
      <c r="BF12" s="409"/>
      <c r="BG12" s="409"/>
      <c r="BH12" s="409"/>
      <c r="BI12" s="409"/>
      <c r="BJ12" s="409"/>
      <c r="BK12" s="409"/>
      <c r="BL12" s="409"/>
      <c r="BM12" s="409"/>
      <c r="BN12" s="409"/>
      <c r="BO12" s="409"/>
      <c r="BP12" s="409"/>
      <c r="BQ12" s="409"/>
    </row>
    <row r="13" spans="1:69" s="410" customFormat="1" ht="18" customHeight="1">
      <c r="A13" s="684"/>
      <c r="B13" s="496" t="s">
        <v>286</v>
      </c>
      <c r="C13" s="750" t="s">
        <v>210</v>
      </c>
      <c r="D13" s="751" t="s">
        <v>15</v>
      </c>
      <c r="E13" s="752">
        <v>2050</v>
      </c>
      <c r="F13" s="394"/>
      <c r="G13" s="753" t="s">
        <v>210</v>
      </c>
      <c r="H13" s="754" t="s">
        <v>441</v>
      </c>
      <c r="I13" s="752">
        <v>100</v>
      </c>
      <c r="J13" s="776"/>
      <c r="K13" s="541"/>
      <c r="L13" s="542"/>
      <c r="M13" s="503"/>
      <c r="N13" s="543"/>
      <c r="O13" s="541"/>
      <c r="P13" s="542"/>
      <c r="Q13" s="503"/>
      <c r="R13" s="276"/>
      <c r="S13" s="541"/>
      <c r="T13" s="542"/>
      <c r="U13" s="503"/>
      <c r="V13" s="552"/>
      <c r="W13" s="669" t="s">
        <v>210</v>
      </c>
      <c r="X13" s="500"/>
      <c r="Y13" s="439">
        <v>50</v>
      </c>
      <c r="Z13" s="142"/>
      <c r="AA13" s="478"/>
      <c r="AB13" s="477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  <c r="AO13" s="409"/>
      <c r="AP13" s="409"/>
      <c r="AQ13" s="409"/>
      <c r="AR13" s="409"/>
      <c r="AS13" s="409"/>
      <c r="AT13" s="409"/>
      <c r="AU13" s="409"/>
      <c r="AV13" s="409"/>
      <c r="AW13" s="409"/>
      <c r="AX13" s="409"/>
      <c r="AY13" s="409"/>
      <c r="AZ13" s="409"/>
      <c r="BA13" s="409"/>
      <c r="BB13" s="409"/>
      <c r="BC13" s="409"/>
      <c r="BD13" s="409"/>
      <c r="BE13" s="409"/>
      <c r="BF13" s="409"/>
      <c r="BG13" s="409"/>
      <c r="BH13" s="409"/>
      <c r="BI13" s="409"/>
      <c r="BJ13" s="409"/>
      <c r="BK13" s="409"/>
      <c r="BL13" s="409"/>
      <c r="BM13" s="409"/>
      <c r="BN13" s="409"/>
      <c r="BO13" s="409"/>
      <c r="BP13" s="409"/>
      <c r="BQ13" s="409"/>
    </row>
    <row r="14" spans="1:69" s="410" customFormat="1" ht="18" customHeight="1">
      <c r="A14" s="684"/>
      <c r="B14" s="755" t="s">
        <v>199</v>
      </c>
      <c r="C14" s="756"/>
      <c r="D14" s="757"/>
      <c r="E14" s="758"/>
      <c r="F14" s="395"/>
      <c r="G14" s="759"/>
      <c r="H14" s="760" t="s">
        <v>441</v>
      </c>
      <c r="I14" s="758"/>
      <c r="J14" s="777"/>
      <c r="K14" s="487"/>
      <c r="L14" s="488"/>
      <c r="M14" s="485"/>
      <c r="N14" s="489"/>
      <c r="O14" s="487"/>
      <c r="P14" s="488"/>
      <c r="Q14" s="485"/>
      <c r="R14" s="221"/>
      <c r="S14" s="487"/>
      <c r="T14" s="488"/>
      <c r="U14" s="485"/>
      <c r="V14" s="552"/>
      <c r="W14" s="761" t="s">
        <v>200</v>
      </c>
      <c r="X14" s="550"/>
      <c r="Y14" s="551">
        <v>50</v>
      </c>
      <c r="Z14" s="142"/>
      <c r="AA14" s="478"/>
      <c r="AB14" s="477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409"/>
      <c r="AP14" s="409"/>
      <c r="AQ14" s="409"/>
      <c r="AR14" s="409"/>
      <c r="AS14" s="409"/>
      <c r="AT14" s="409"/>
      <c r="AU14" s="409"/>
      <c r="AV14" s="409"/>
      <c r="AW14" s="409"/>
      <c r="AX14" s="409"/>
      <c r="AY14" s="409"/>
      <c r="AZ14" s="409"/>
      <c r="BA14" s="409"/>
      <c r="BB14" s="409"/>
      <c r="BC14" s="409"/>
      <c r="BD14" s="409"/>
      <c r="BE14" s="409"/>
      <c r="BF14" s="409"/>
      <c r="BG14" s="409"/>
      <c r="BH14" s="409"/>
      <c r="BI14" s="409"/>
      <c r="BJ14" s="409"/>
      <c r="BK14" s="409"/>
      <c r="BL14" s="409"/>
      <c r="BM14" s="409"/>
      <c r="BN14" s="409"/>
      <c r="BO14" s="409"/>
      <c r="BP14" s="409"/>
      <c r="BQ14" s="409"/>
    </row>
    <row r="15" spans="1:69" s="410" customFormat="1" ht="18" customHeight="1">
      <c r="A15" s="684"/>
      <c r="B15" s="496" t="s">
        <v>287</v>
      </c>
      <c r="C15" s="669" t="s">
        <v>211</v>
      </c>
      <c r="D15" s="438" t="s">
        <v>15</v>
      </c>
      <c r="E15" s="439">
        <v>1000</v>
      </c>
      <c r="F15" s="142"/>
      <c r="G15" s="669" t="s">
        <v>211</v>
      </c>
      <c r="H15" s="499" t="s">
        <v>441</v>
      </c>
      <c r="I15" s="439">
        <v>30</v>
      </c>
      <c r="J15" s="153"/>
      <c r="K15" s="653"/>
      <c r="L15" s="500"/>
      <c r="M15" s="439"/>
      <c r="N15" s="504"/>
      <c r="O15" s="653"/>
      <c r="P15" s="500"/>
      <c r="Q15" s="439"/>
      <c r="R15" s="238"/>
      <c r="S15" s="653"/>
      <c r="T15" s="500"/>
      <c r="U15" s="439"/>
      <c r="V15" s="504"/>
      <c r="W15" s="669" t="s">
        <v>211</v>
      </c>
      <c r="X15" s="500"/>
      <c r="Y15" s="439">
        <v>30</v>
      </c>
      <c r="Z15" s="142"/>
      <c r="AA15" s="478"/>
      <c r="AB15" s="477"/>
      <c r="AC15" s="409"/>
      <c r="AD15" s="409"/>
      <c r="AE15" s="409"/>
      <c r="AF15" s="409"/>
      <c r="AG15" s="409"/>
      <c r="AH15" s="409"/>
      <c r="AI15" s="409"/>
      <c r="AJ15" s="409"/>
      <c r="AK15" s="409"/>
      <c r="AL15" s="409"/>
      <c r="AM15" s="409"/>
      <c r="AN15" s="409"/>
      <c r="AO15" s="409"/>
      <c r="AP15" s="409"/>
      <c r="AQ15" s="409"/>
      <c r="AR15" s="409"/>
      <c r="AS15" s="409"/>
      <c r="AT15" s="409"/>
      <c r="AU15" s="409"/>
      <c r="AV15" s="409"/>
      <c r="AW15" s="409"/>
      <c r="AX15" s="409"/>
      <c r="AY15" s="409"/>
      <c r="AZ15" s="409"/>
      <c r="BA15" s="409"/>
      <c r="BB15" s="409"/>
      <c r="BC15" s="409"/>
      <c r="BD15" s="409"/>
      <c r="BE15" s="409"/>
      <c r="BF15" s="409"/>
      <c r="BG15" s="409"/>
      <c r="BH15" s="409"/>
      <c r="BI15" s="409"/>
      <c r="BJ15" s="409"/>
      <c r="BK15" s="409"/>
      <c r="BL15" s="409"/>
      <c r="BM15" s="409"/>
      <c r="BN15" s="409"/>
      <c r="BO15" s="409"/>
      <c r="BP15" s="409"/>
      <c r="BQ15" s="409"/>
    </row>
    <row r="16" spans="1:69" s="410" customFormat="1" ht="18" customHeight="1">
      <c r="A16" s="696"/>
      <c r="B16" s="496" t="s">
        <v>288</v>
      </c>
      <c r="C16" s="549" t="s">
        <v>212</v>
      </c>
      <c r="D16" s="762" t="s">
        <v>15</v>
      </c>
      <c r="E16" s="551">
        <v>1100</v>
      </c>
      <c r="F16" s="143"/>
      <c r="G16" s="761" t="s">
        <v>212</v>
      </c>
      <c r="H16" s="708" t="s">
        <v>441</v>
      </c>
      <c r="I16" s="551">
        <v>20</v>
      </c>
      <c r="J16" s="156"/>
      <c r="K16" s="549"/>
      <c r="L16" s="550"/>
      <c r="M16" s="551"/>
      <c r="N16" s="552"/>
      <c r="O16" s="549"/>
      <c r="P16" s="550"/>
      <c r="Q16" s="551"/>
      <c r="R16" s="763"/>
      <c r="S16" s="549"/>
      <c r="T16" s="550"/>
      <c r="U16" s="551"/>
      <c r="V16" s="552"/>
      <c r="W16" s="549" t="s">
        <v>212</v>
      </c>
      <c r="X16" s="550"/>
      <c r="Y16" s="551">
        <v>30</v>
      </c>
      <c r="Z16" s="143"/>
      <c r="AA16" s="478"/>
      <c r="AB16" s="477"/>
      <c r="AC16" s="409"/>
      <c r="AD16" s="409"/>
      <c r="AE16" s="409"/>
      <c r="AF16" s="409"/>
      <c r="AG16" s="409"/>
      <c r="AH16" s="409"/>
      <c r="AI16" s="409"/>
      <c r="AJ16" s="409"/>
      <c r="AK16" s="409"/>
      <c r="AL16" s="409"/>
      <c r="AM16" s="409"/>
      <c r="AN16" s="409"/>
      <c r="AO16" s="409"/>
      <c r="AP16" s="409"/>
      <c r="AQ16" s="409"/>
      <c r="AR16" s="409"/>
      <c r="AS16" s="409"/>
      <c r="AT16" s="409"/>
      <c r="AU16" s="409"/>
      <c r="AV16" s="409"/>
      <c r="AW16" s="409"/>
      <c r="AX16" s="409"/>
      <c r="AY16" s="409"/>
      <c r="AZ16" s="409"/>
      <c r="BA16" s="409"/>
      <c r="BB16" s="409"/>
      <c r="BC16" s="409"/>
      <c r="BD16" s="409"/>
      <c r="BE16" s="409"/>
      <c r="BF16" s="409"/>
      <c r="BG16" s="409"/>
      <c r="BH16" s="409"/>
      <c r="BI16" s="409"/>
      <c r="BJ16" s="409"/>
      <c r="BK16" s="409"/>
      <c r="BL16" s="409"/>
      <c r="BM16" s="409"/>
      <c r="BN16" s="409"/>
      <c r="BO16" s="409"/>
      <c r="BP16" s="409"/>
      <c r="BQ16" s="409"/>
    </row>
    <row r="17" spans="1:69" s="410" customFormat="1" ht="18" customHeight="1">
      <c r="A17" s="764" t="s">
        <v>285</v>
      </c>
      <c r="B17" s="657">
        <f>E17+I17+Y17</f>
        <v>8080</v>
      </c>
      <c r="C17" s="511" t="s">
        <v>30</v>
      </c>
      <c r="D17" s="512"/>
      <c r="E17" s="723">
        <f>SUM(E12:E16)</f>
        <v>7550</v>
      </c>
      <c r="F17" s="514">
        <f>SUM(F12:F16)</f>
        <v>0</v>
      </c>
      <c r="G17" s="511" t="s">
        <v>166</v>
      </c>
      <c r="H17" s="515"/>
      <c r="I17" s="570">
        <f>SUM(I12:I16)</f>
        <v>260</v>
      </c>
      <c r="J17" s="659">
        <f>SUM(J12:J16)</f>
        <v>0</v>
      </c>
      <c r="K17" s="516"/>
      <c r="L17" s="677"/>
      <c r="M17" s="570"/>
      <c r="N17" s="517"/>
      <c r="O17" s="516"/>
      <c r="P17" s="677"/>
      <c r="Q17" s="570"/>
      <c r="R17" s="765"/>
      <c r="S17" s="511"/>
      <c r="T17" s="515"/>
      <c r="U17" s="513"/>
      <c r="V17" s="630"/>
      <c r="W17" s="511" t="s">
        <v>30</v>
      </c>
      <c r="X17" s="515"/>
      <c r="Y17" s="513">
        <f>SUM(Y12:Y16)</f>
        <v>270</v>
      </c>
      <c r="Z17" s="514">
        <f>SUM(Z12:Z16)</f>
        <v>0</v>
      </c>
      <c r="AA17" s="478"/>
      <c r="AB17" s="477"/>
      <c r="AC17" s="409"/>
      <c r="AD17" s="409"/>
      <c r="AE17" s="409"/>
      <c r="AF17" s="409"/>
      <c r="AG17" s="409"/>
      <c r="AH17" s="409"/>
      <c r="AI17" s="409"/>
      <c r="AJ17" s="409"/>
      <c r="AK17" s="409"/>
      <c r="AL17" s="409"/>
      <c r="AM17" s="409"/>
      <c r="AN17" s="409"/>
      <c r="AO17" s="409"/>
      <c r="AP17" s="409"/>
      <c r="AQ17" s="409"/>
      <c r="AR17" s="409"/>
      <c r="AS17" s="409"/>
      <c r="AT17" s="409"/>
      <c r="AU17" s="409"/>
      <c r="AV17" s="409"/>
      <c r="AW17" s="409"/>
      <c r="AX17" s="409"/>
      <c r="AY17" s="409"/>
      <c r="AZ17" s="409"/>
      <c r="BA17" s="409"/>
      <c r="BB17" s="409"/>
      <c r="BC17" s="409"/>
      <c r="BD17" s="409"/>
      <c r="BE17" s="409"/>
      <c r="BF17" s="409"/>
      <c r="BG17" s="409"/>
      <c r="BH17" s="409"/>
      <c r="BI17" s="409"/>
      <c r="BJ17" s="409"/>
      <c r="BK17" s="409"/>
      <c r="BL17" s="409"/>
      <c r="BM17" s="409"/>
      <c r="BN17" s="409"/>
      <c r="BO17" s="409"/>
      <c r="BP17" s="409"/>
      <c r="BQ17" s="409"/>
    </row>
    <row r="18" spans="1:69" s="410" customFormat="1" ht="18" customHeight="1">
      <c r="A18" s="684" t="s">
        <v>439</v>
      </c>
      <c r="B18" s="737" t="s">
        <v>217</v>
      </c>
      <c r="C18" s="541" t="s">
        <v>213</v>
      </c>
      <c r="D18" s="553" t="s">
        <v>15</v>
      </c>
      <c r="E18" s="503">
        <v>350</v>
      </c>
      <c r="F18" s="142"/>
      <c r="G18" s="541" t="s">
        <v>213</v>
      </c>
      <c r="H18" s="502" t="s">
        <v>441</v>
      </c>
      <c r="I18" s="503">
        <v>20</v>
      </c>
      <c r="J18" s="156"/>
      <c r="K18" s="692"/>
      <c r="L18" s="542"/>
      <c r="M18" s="503"/>
      <c r="N18" s="543"/>
      <c r="O18" s="541"/>
      <c r="P18" s="542"/>
      <c r="Q18" s="503"/>
      <c r="R18" s="276"/>
      <c r="S18" s="541"/>
      <c r="T18" s="542"/>
      <c r="U18" s="503"/>
      <c r="V18" s="552"/>
      <c r="W18" s="537"/>
      <c r="X18" s="682"/>
      <c r="Y18" s="683"/>
      <c r="Z18" s="763"/>
      <c r="AA18" s="478"/>
      <c r="AB18" s="477"/>
      <c r="AC18" s="409"/>
      <c r="AD18" s="409"/>
      <c r="AE18" s="409"/>
      <c r="AF18" s="409"/>
      <c r="AG18" s="409"/>
      <c r="AH18" s="409"/>
      <c r="AI18" s="409"/>
      <c r="AJ18" s="409"/>
      <c r="AK18" s="409"/>
      <c r="AL18" s="409"/>
      <c r="AM18" s="409"/>
      <c r="AN18" s="409"/>
      <c r="AO18" s="409"/>
      <c r="AP18" s="409"/>
      <c r="AQ18" s="409"/>
      <c r="AR18" s="409"/>
      <c r="AS18" s="409"/>
      <c r="AT18" s="409"/>
      <c r="AU18" s="409"/>
      <c r="AV18" s="409"/>
      <c r="AW18" s="409"/>
      <c r="AX18" s="409"/>
      <c r="AY18" s="409"/>
      <c r="AZ18" s="409"/>
      <c r="BA18" s="409"/>
      <c r="BB18" s="409"/>
      <c r="BC18" s="409"/>
      <c r="BD18" s="409"/>
      <c r="BE18" s="409"/>
      <c r="BF18" s="409"/>
      <c r="BG18" s="409"/>
      <c r="BH18" s="409"/>
      <c r="BI18" s="409"/>
      <c r="BJ18" s="409"/>
      <c r="BK18" s="409"/>
      <c r="BL18" s="409"/>
      <c r="BM18" s="409"/>
      <c r="BN18" s="409"/>
      <c r="BO18" s="409"/>
      <c r="BP18" s="409"/>
      <c r="BQ18" s="409"/>
    </row>
    <row r="19" spans="1:69" s="410" customFormat="1" ht="18" customHeight="1">
      <c r="A19" s="684"/>
      <c r="B19" s="539"/>
      <c r="C19" s="669" t="s">
        <v>295</v>
      </c>
      <c r="D19" s="438" t="s">
        <v>15</v>
      </c>
      <c r="E19" s="439">
        <v>2100</v>
      </c>
      <c r="F19" s="142"/>
      <c r="G19" s="437" t="s">
        <v>295</v>
      </c>
      <c r="H19" s="499" t="s">
        <v>441</v>
      </c>
      <c r="I19" s="439">
        <v>170</v>
      </c>
      <c r="J19" s="153"/>
      <c r="K19" s="670"/>
      <c r="L19" s="500"/>
      <c r="M19" s="439"/>
      <c r="N19" s="504"/>
      <c r="O19" s="670"/>
      <c r="P19" s="500"/>
      <c r="Q19" s="439"/>
      <c r="R19" s="504"/>
      <c r="S19" s="437"/>
      <c r="T19" s="500"/>
      <c r="U19" s="439"/>
      <c r="V19" s="504"/>
      <c r="W19" s="669" t="s">
        <v>295</v>
      </c>
      <c r="X19" s="500"/>
      <c r="Y19" s="508">
        <v>130</v>
      </c>
      <c r="Z19" s="146"/>
      <c r="AA19" s="478"/>
      <c r="AB19" s="477"/>
      <c r="AC19" s="409"/>
      <c r="AD19" s="409"/>
      <c r="AE19" s="409"/>
      <c r="AF19" s="409"/>
      <c r="AG19" s="409"/>
      <c r="AH19" s="409"/>
      <c r="AI19" s="409"/>
      <c r="AJ19" s="409"/>
      <c r="AK19" s="409"/>
      <c r="AL19" s="409"/>
      <c r="AM19" s="409"/>
      <c r="AN19" s="409"/>
      <c r="AO19" s="409"/>
      <c r="AP19" s="409"/>
      <c r="AQ19" s="409"/>
      <c r="AR19" s="409"/>
      <c r="AS19" s="409"/>
      <c r="AT19" s="409"/>
      <c r="AU19" s="409"/>
      <c r="AV19" s="409"/>
      <c r="AW19" s="409"/>
      <c r="AX19" s="409"/>
      <c r="AY19" s="409"/>
      <c r="AZ19" s="409"/>
      <c r="BA19" s="409"/>
      <c r="BB19" s="409"/>
      <c r="BC19" s="409"/>
      <c r="BD19" s="409"/>
      <c r="BE19" s="409"/>
      <c r="BF19" s="409"/>
      <c r="BG19" s="409"/>
      <c r="BH19" s="409"/>
      <c r="BI19" s="409"/>
      <c r="BJ19" s="409"/>
      <c r="BK19" s="409"/>
      <c r="BL19" s="409"/>
      <c r="BM19" s="409"/>
      <c r="BN19" s="409"/>
      <c r="BO19" s="409"/>
      <c r="BP19" s="409"/>
      <c r="BQ19" s="409"/>
    </row>
    <row r="20" spans="1:69" s="410" customFormat="1" ht="18" customHeight="1">
      <c r="A20" s="684"/>
      <c r="B20" s="716" t="s">
        <v>218</v>
      </c>
      <c r="C20" s="487" t="s">
        <v>214</v>
      </c>
      <c r="D20" s="498" t="s">
        <v>15</v>
      </c>
      <c r="E20" s="485">
        <v>770</v>
      </c>
      <c r="F20" s="142"/>
      <c r="G20" s="487" t="s">
        <v>214</v>
      </c>
      <c r="H20" s="484" t="s">
        <v>441</v>
      </c>
      <c r="I20" s="485">
        <v>10</v>
      </c>
      <c r="J20" s="246"/>
      <c r="K20" s="487"/>
      <c r="L20" s="488"/>
      <c r="M20" s="485"/>
      <c r="N20" s="489"/>
      <c r="O20" s="487"/>
      <c r="P20" s="488"/>
      <c r="Q20" s="485"/>
      <c r="R20" s="489"/>
      <c r="S20" s="487"/>
      <c r="T20" s="488"/>
      <c r="U20" s="485"/>
      <c r="V20" s="489"/>
      <c r="W20" s="537"/>
      <c r="X20" s="766"/>
      <c r="Y20" s="526"/>
      <c r="Z20" s="767"/>
      <c r="AA20" s="478"/>
      <c r="AB20" s="477"/>
      <c r="AC20" s="409"/>
      <c r="AD20" s="409"/>
      <c r="AE20" s="409"/>
      <c r="AF20" s="409"/>
      <c r="AG20" s="409"/>
      <c r="AH20" s="409"/>
      <c r="AI20" s="409"/>
      <c r="AJ20" s="409"/>
      <c r="AK20" s="409"/>
      <c r="AL20" s="409"/>
      <c r="AM20" s="409"/>
      <c r="AN20" s="409"/>
      <c r="AO20" s="409"/>
      <c r="AP20" s="409"/>
      <c r="AQ20" s="409"/>
      <c r="AR20" s="409"/>
      <c r="AS20" s="409"/>
      <c r="AT20" s="409"/>
      <c r="AU20" s="409"/>
      <c r="AV20" s="409"/>
      <c r="AW20" s="409"/>
      <c r="AX20" s="409"/>
      <c r="AY20" s="409"/>
      <c r="AZ20" s="409"/>
      <c r="BA20" s="409"/>
      <c r="BB20" s="409"/>
      <c r="BC20" s="409"/>
      <c r="BD20" s="409"/>
      <c r="BE20" s="409"/>
      <c r="BF20" s="409"/>
      <c r="BG20" s="409"/>
      <c r="BH20" s="409"/>
      <c r="BI20" s="409"/>
      <c r="BJ20" s="409"/>
      <c r="BK20" s="409"/>
      <c r="BL20" s="409"/>
      <c r="BM20" s="409"/>
      <c r="BN20" s="409"/>
      <c r="BO20" s="409"/>
      <c r="BP20" s="409"/>
      <c r="BQ20" s="409"/>
    </row>
    <row r="21" spans="1:69" s="410" customFormat="1" ht="18" customHeight="1">
      <c r="A21" s="684"/>
      <c r="B21" s="768"/>
      <c r="C21" s="541" t="s">
        <v>215</v>
      </c>
      <c r="D21" s="498" t="s">
        <v>15</v>
      </c>
      <c r="E21" s="503">
        <v>750</v>
      </c>
      <c r="F21" s="142"/>
      <c r="G21" s="541" t="s">
        <v>215</v>
      </c>
      <c r="H21" s="502" t="s">
        <v>441</v>
      </c>
      <c r="I21" s="503">
        <v>30</v>
      </c>
      <c r="J21" s="156"/>
      <c r="K21" s="541"/>
      <c r="L21" s="542"/>
      <c r="M21" s="503"/>
      <c r="N21" s="543"/>
      <c r="O21" s="541"/>
      <c r="P21" s="542"/>
      <c r="Q21" s="503"/>
      <c r="R21" s="543"/>
      <c r="S21" s="541"/>
      <c r="T21" s="542"/>
      <c r="U21" s="503"/>
      <c r="V21" s="543"/>
      <c r="W21" s="541" t="s">
        <v>215</v>
      </c>
      <c r="X21" s="695"/>
      <c r="Y21" s="769">
        <v>60</v>
      </c>
      <c r="Z21" s="142"/>
      <c r="AA21" s="478"/>
      <c r="AB21" s="477"/>
      <c r="AC21" s="409"/>
      <c r="AD21" s="409"/>
      <c r="AE21" s="409"/>
      <c r="AF21" s="409"/>
      <c r="AG21" s="409"/>
      <c r="AH21" s="409"/>
      <c r="AI21" s="409"/>
      <c r="AJ21" s="409"/>
      <c r="AK21" s="409"/>
      <c r="AL21" s="409"/>
      <c r="AM21" s="409"/>
      <c r="AN21" s="409"/>
      <c r="AO21" s="409"/>
      <c r="AP21" s="409"/>
      <c r="AQ21" s="409"/>
      <c r="AR21" s="409"/>
      <c r="AS21" s="409"/>
      <c r="AT21" s="409"/>
      <c r="AU21" s="409"/>
      <c r="AV21" s="409"/>
      <c r="AW21" s="409"/>
      <c r="AX21" s="409"/>
      <c r="AY21" s="409"/>
      <c r="AZ21" s="409"/>
      <c r="BA21" s="409"/>
      <c r="BB21" s="409"/>
      <c r="BC21" s="409"/>
      <c r="BD21" s="409"/>
      <c r="BE21" s="409"/>
      <c r="BF21" s="409"/>
      <c r="BG21" s="409"/>
      <c r="BH21" s="409"/>
      <c r="BI21" s="409"/>
      <c r="BJ21" s="409"/>
      <c r="BK21" s="409"/>
      <c r="BL21" s="409"/>
      <c r="BM21" s="409"/>
      <c r="BN21" s="409"/>
      <c r="BO21" s="409"/>
      <c r="BP21" s="409"/>
      <c r="BQ21" s="409"/>
    </row>
    <row r="22" spans="1:69" s="410" customFormat="1" ht="18" customHeight="1">
      <c r="A22" s="696"/>
      <c r="B22" s="496" t="s">
        <v>219</v>
      </c>
      <c r="C22" s="770" t="s">
        <v>216</v>
      </c>
      <c r="D22" s="553" t="s">
        <v>15</v>
      </c>
      <c r="E22" s="503">
        <v>420</v>
      </c>
      <c r="F22" s="143"/>
      <c r="G22" s="541" t="s">
        <v>216</v>
      </c>
      <c r="H22" s="502" t="s">
        <v>441</v>
      </c>
      <c r="I22" s="503">
        <v>20</v>
      </c>
      <c r="J22" s="247"/>
      <c r="K22" s="771"/>
      <c r="L22" s="542"/>
      <c r="M22" s="503"/>
      <c r="N22" s="543"/>
      <c r="O22" s="771"/>
      <c r="P22" s="542"/>
      <c r="Q22" s="503"/>
      <c r="R22" s="543"/>
      <c r="S22" s="771"/>
      <c r="T22" s="542"/>
      <c r="U22" s="503"/>
      <c r="V22" s="543"/>
      <c r="W22" s="770"/>
      <c r="X22" s="542"/>
      <c r="Y22" s="503"/>
      <c r="Z22" s="543"/>
      <c r="AA22" s="478"/>
      <c r="AB22" s="477"/>
      <c r="AC22" s="409"/>
      <c r="AD22" s="409"/>
      <c r="AE22" s="409"/>
      <c r="AF22" s="409"/>
      <c r="AG22" s="409"/>
      <c r="AH22" s="409"/>
      <c r="AI22" s="409"/>
      <c r="AJ22" s="409"/>
      <c r="AK22" s="409"/>
      <c r="AL22" s="409"/>
      <c r="AM22" s="409"/>
      <c r="AN22" s="409"/>
      <c r="AO22" s="409"/>
      <c r="AP22" s="409"/>
      <c r="AQ22" s="409"/>
      <c r="AR22" s="409"/>
      <c r="AS22" s="409"/>
      <c r="AT22" s="409"/>
      <c r="AU22" s="409"/>
      <c r="AV22" s="409"/>
      <c r="AW22" s="409"/>
      <c r="AX22" s="409"/>
      <c r="AY22" s="409"/>
      <c r="AZ22" s="409"/>
      <c r="BA22" s="409"/>
      <c r="BB22" s="409"/>
      <c r="BC22" s="409"/>
      <c r="BD22" s="409"/>
      <c r="BE22" s="409"/>
      <c r="BF22" s="409"/>
      <c r="BG22" s="409"/>
      <c r="BH22" s="409"/>
      <c r="BI22" s="409"/>
      <c r="BJ22" s="409"/>
      <c r="BK22" s="409"/>
      <c r="BL22" s="409"/>
      <c r="BM22" s="409"/>
      <c r="BN22" s="409"/>
      <c r="BO22" s="409"/>
      <c r="BP22" s="409"/>
      <c r="BQ22" s="409"/>
    </row>
    <row r="23" spans="1:69" s="410" customFormat="1" ht="18" customHeight="1">
      <c r="A23" s="764" t="s">
        <v>117</v>
      </c>
      <c r="B23" s="675">
        <f>E23+I23+Y23</f>
        <v>4830</v>
      </c>
      <c r="C23" s="511" t="s">
        <v>87</v>
      </c>
      <c r="D23" s="515"/>
      <c r="E23" s="513">
        <f>SUM(E18:E22)</f>
        <v>4390</v>
      </c>
      <c r="F23" s="514">
        <f>SUM(F18:F22)</f>
        <v>0</v>
      </c>
      <c r="G23" s="511" t="s">
        <v>166</v>
      </c>
      <c r="H23" s="515"/>
      <c r="I23" s="570">
        <f>SUM(I18:I22)</f>
        <v>250</v>
      </c>
      <c r="J23" s="659">
        <f>SUM(J18:J22)</f>
        <v>0</v>
      </c>
      <c r="K23" s="676"/>
      <c r="L23" s="515"/>
      <c r="M23" s="513"/>
      <c r="N23" s="517"/>
      <c r="O23" s="676"/>
      <c r="P23" s="515"/>
      <c r="Q23" s="513"/>
      <c r="R23" s="517"/>
      <c r="S23" s="516"/>
      <c r="T23" s="515"/>
      <c r="U23" s="513"/>
      <c r="V23" s="517"/>
      <c r="W23" s="511" t="s">
        <v>87</v>
      </c>
      <c r="X23" s="515"/>
      <c r="Y23" s="513">
        <f>SUM(Y18:Y22)</f>
        <v>190</v>
      </c>
      <c r="Z23" s="514">
        <f>SUM(Z18:Z22)</f>
        <v>0</v>
      </c>
      <c r="AA23" s="478"/>
      <c r="AB23" s="477"/>
      <c r="AC23" s="409"/>
      <c r="AD23" s="409"/>
      <c r="AE23" s="409"/>
      <c r="AF23" s="409"/>
      <c r="AG23" s="409"/>
      <c r="AH23" s="409"/>
      <c r="AI23" s="409"/>
      <c r="AJ23" s="409"/>
      <c r="AK23" s="409"/>
      <c r="AL23" s="409"/>
      <c r="AM23" s="409"/>
      <c r="AN23" s="409"/>
      <c r="AO23" s="409"/>
      <c r="AP23" s="409"/>
      <c r="AQ23" s="409"/>
      <c r="AR23" s="409"/>
      <c r="AS23" s="409"/>
      <c r="AT23" s="409"/>
      <c r="AU23" s="409"/>
      <c r="AV23" s="409"/>
      <c r="AW23" s="409"/>
      <c r="AX23" s="409"/>
      <c r="AY23" s="409"/>
      <c r="AZ23" s="409"/>
      <c r="BA23" s="409"/>
      <c r="BB23" s="409"/>
      <c r="BC23" s="409"/>
      <c r="BD23" s="409"/>
      <c r="BE23" s="409"/>
      <c r="BF23" s="409"/>
      <c r="BG23" s="409"/>
      <c r="BH23" s="409"/>
      <c r="BI23" s="409"/>
      <c r="BJ23" s="409"/>
      <c r="BK23" s="409"/>
      <c r="BL23" s="409"/>
      <c r="BM23" s="409"/>
      <c r="BN23" s="409"/>
      <c r="BO23" s="409"/>
      <c r="BP23" s="409"/>
      <c r="BQ23" s="409"/>
    </row>
    <row r="24" spans="1:69" s="410" customFormat="1" ht="18" customHeight="1">
      <c r="A24" s="478"/>
      <c r="B24" s="730"/>
      <c r="C24" s="404" t="s">
        <v>147</v>
      </c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409"/>
      <c r="X24" s="409"/>
      <c r="Y24" s="409"/>
      <c r="Z24" s="409"/>
      <c r="AA24" s="409"/>
      <c r="AB24" s="409"/>
      <c r="AC24" s="409"/>
      <c r="AD24" s="409"/>
      <c r="AE24" s="409"/>
      <c r="AF24" s="409"/>
      <c r="AG24" s="409"/>
      <c r="AH24" s="409"/>
      <c r="AI24" s="409"/>
      <c r="AJ24" s="409"/>
      <c r="AK24" s="409"/>
      <c r="AL24" s="409"/>
      <c r="AM24" s="409"/>
      <c r="AN24" s="409"/>
      <c r="AO24" s="409"/>
      <c r="AP24" s="409"/>
      <c r="AQ24" s="409"/>
    </row>
    <row r="25" spans="1:69" s="410" customFormat="1" ht="18" customHeight="1">
      <c r="A25" s="478"/>
      <c r="B25" s="730"/>
      <c r="C25" s="404" t="s">
        <v>401</v>
      </c>
      <c r="D25" s="409"/>
      <c r="E25" s="409"/>
      <c r="F25" s="409"/>
      <c r="G25" s="404" t="s">
        <v>292</v>
      </c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409"/>
      <c r="AB25" s="409"/>
      <c r="AC25" s="409"/>
      <c r="AD25" s="409"/>
      <c r="AE25" s="409"/>
      <c r="AF25" s="409"/>
      <c r="AG25" s="409"/>
      <c r="AH25" s="409"/>
      <c r="AI25" s="409"/>
      <c r="AJ25" s="409"/>
      <c r="AK25" s="409"/>
      <c r="AL25" s="409"/>
      <c r="AM25" s="409"/>
      <c r="AN25" s="409"/>
      <c r="AO25" s="409"/>
      <c r="AP25" s="409"/>
      <c r="AQ25" s="409"/>
    </row>
    <row r="26" spans="1:69" s="410" customFormat="1" ht="18" customHeight="1">
      <c r="A26" s="478"/>
      <c r="B26" s="730"/>
      <c r="C26" s="637" t="s">
        <v>447</v>
      </c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/>
      <c r="V26" s="409"/>
      <c r="W26" s="409"/>
      <c r="X26" s="409"/>
      <c r="Y26" s="409"/>
      <c r="Z26" s="409"/>
      <c r="AA26" s="409"/>
      <c r="AB26" s="409"/>
      <c r="AC26" s="409"/>
      <c r="AD26" s="409"/>
      <c r="AE26" s="409"/>
      <c r="AF26" s="409"/>
      <c r="AG26" s="409"/>
      <c r="AH26" s="409"/>
      <c r="AI26" s="409"/>
      <c r="AJ26" s="409"/>
      <c r="AK26" s="409"/>
      <c r="AL26" s="409"/>
      <c r="AM26" s="409"/>
      <c r="AN26" s="409"/>
      <c r="AO26" s="409"/>
      <c r="AP26" s="409"/>
      <c r="AQ26" s="409"/>
    </row>
    <row r="27" spans="1:69" s="410" customFormat="1" ht="18" customHeight="1">
      <c r="A27" s="478"/>
      <c r="B27" s="730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  <c r="X27" s="409"/>
      <c r="Y27" s="409"/>
      <c r="Z27" s="409"/>
      <c r="AA27" s="409"/>
      <c r="AB27" s="409"/>
      <c r="AC27" s="409"/>
      <c r="AD27" s="409"/>
      <c r="AE27" s="409"/>
      <c r="AF27" s="409"/>
      <c r="AG27" s="409"/>
      <c r="AH27" s="409"/>
      <c r="AI27" s="409"/>
      <c r="AJ27" s="409"/>
      <c r="AK27" s="409"/>
      <c r="AL27" s="409"/>
      <c r="AM27" s="409"/>
      <c r="AN27" s="409"/>
      <c r="AO27" s="409"/>
      <c r="AP27" s="409"/>
      <c r="AQ27" s="409"/>
    </row>
    <row r="28" spans="1:69" s="410" customFormat="1" ht="18" customHeight="1">
      <c r="A28" s="478"/>
      <c r="B28" s="730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  <c r="W28" s="403" t="s">
        <v>143</v>
      </c>
      <c r="X28" s="409"/>
      <c r="Y28" s="409"/>
      <c r="Z28" s="409"/>
      <c r="AA28" s="409"/>
      <c r="AB28" s="409"/>
      <c r="AC28" s="409"/>
      <c r="AD28" s="409"/>
      <c r="AE28" s="409"/>
      <c r="AF28" s="409"/>
      <c r="AG28" s="409"/>
      <c r="AH28" s="409"/>
      <c r="AI28" s="409"/>
      <c r="AJ28" s="409"/>
      <c r="AK28" s="409"/>
      <c r="AL28" s="409"/>
      <c r="AM28" s="409"/>
      <c r="AN28" s="409"/>
      <c r="AO28" s="409"/>
      <c r="AP28" s="409"/>
      <c r="AQ28" s="409"/>
    </row>
    <row r="29" spans="1:69" s="410" customFormat="1" ht="18" customHeight="1">
      <c r="A29" s="634"/>
      <c r="B29" s="730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  <c r="V29" s="409"/>
      <c r="W29" s="409"/>
      <c r="X29" s="409"/>
      <c r="Y29" s="409"/>
      <c r="Z29" s="409"/>
      <c r="AA29" s="409"/>
      <c r="AB29" s="409"/>
      <c r="AC29" s="409"/>
      <c r="AD29" s="409"/>
      <c r="AE29" s="409"/>
      <c r="AF29" s="409"/>
      <c r="AG29" s="409"/>
      <c r="AH29" s="409"/>
      <c r="AI29" s="409"/>
      <c r="AJ29" s="409"/>
      <c r="AK29" s="409"/>
      <c r="AL29" s="409"/>
      <c r="AM29" s="409"/>
      <c r="AN29" s="409"/>
      <c r="AO29" s="409"/>
      <c r="AP29" s="409"/>
      <c r="AQ29" s="409"/>
    </row>
    <row r="30" spans="1:69" s="410" customFormat="1" ht="15" customHeight="1">
      <c r="A30" s="403"/>
      <c r="C30" s="404"/>
      <c r="D30" s="405"/>
      <c r="E30" s="403"/>
      <c r="F30" s="416"/>
      <c r="G30" s="403"/>
      <c r="H30" s="405"/>
      <c r="I30" s="403"/>
      <c r="J30" s="406"/>
      <c r="K30" s="403"/>
      <c r="L30" s="405"/>
      <c r="M30" s="403"/>
      <c r="N30" s="406"/>
      <c r="O30" s="403"/>
      <c r="P30" s="405"/>
      <c r="Q30" s="403"/>
      <c r="R30" s="406"/>
      <c r="S30" s="403"/>
      <c r="T30" s="405"/>
      <c r="U30" s="403"/>
      <c r="V30" s="406"/>
      <c r="X30" s="405"/>
      <c r="Y30" s="403"/>
      <c r="Z30" s="406"/>
      <c r="AA30" s="407"/>
      <c r="AB30" s="408"/>
      <c r="AC30" s="409"/>
      <c r="AD30" s="409"/>
      <c r="AE30" s="409"/>
      <c r="AF30" s="409"/>
      <c r="AG30" s="409"/>
      <c r="AH30" s="409"/>
      <c r="AI30" s="409"/>
      <c r="AJ30" s="409"/>
      <c r="AK30" s="409"/>
      <c r="AL30" s="409"/>
      <c r="AM30" s="409"/>
      <c r="AN30" s="409"/>
      <c r="AO30" s="409"/>
      <c r="AP30" s="409"/>
      <c r="AQ30" s="409"/>
      <c r="AR30" s="409"/>
      <c r="AS30" s="409"/>
      <c r="AT30" s="409"/>
      <c r="AU30" s="409"/>
      <c r="AV30" s="409"/>
      <c r="AW30" s="409"/>
      <c r="AX30" s="409"/>
      <c r="AY30" s="409"/>
      <c r="AZ30" s="409"/>
      <c r="BA30" s="409"/>
      <c r="BB30" s="409"/>
      <c r="BC30" s="409"/>
      <c r="BD30" s="409"/>
      <c r="BE30" s="409"/>
      <c r="BF30" s="409"/>
      <c r="BG30" s="409"/>
      <c r="BH30" s="409"/>
      <c r="BI30" s="409"/>
      <c r="BJ30" s="409"/>
      <c r="BK30" s="409"/>
      <c r="BL30" s="409"/>
      <c r="BM30" s="409"/>
      <c r="BN30" s="409"/>
      <c r="BO30" s="409"/>
      <c r="BP30" s="409"/>
      <c r="BQ30" s="409"/>
    </row>
    <row r="31" spans="1:69" s="410" customFormat="1" ht="15" customHeight="1">
      <c r="A31" s="403"/>
      <c r="D31" s="405"/>
      <c r="E31" s="403"/>
      <c r="F31" s="406"/>
      <c r="G31" s="403"/>
      <c r="H31" s="405"/>
      <c r="I31" s="403"/>
      <c r="J31" s="406"/>
      <c r="K31" s="403"/>
      <c r="L31" s="405"/>
      <c r="M31" s="403"/>
      <c r="N31" s="406"/>
      <c r="Q31" s="403"/>
      <c r="R31" s="406"/>
      <c r="S31" s="403"/>
      <c r="T31" s="405"/>
      <c r="U31" s="403"/>
      <c r="V31" s="406"/>
      <c r="X31" s="405"/>
      <c r="Y31" s="403"/>
      <c r="Z31" s="406"/>
      <c r="AA31" s="407"/>
      <c r="AB31" s="408"/>
      <c r="AC31" s="409"/>
      <c r="AD31" s="409"/>
      <c r="AE31" s="409"/>
      <c r="AF31" s="409"/>
      <c r="AG31" s="409"/>
      <c r="AH31" s="409"/>
      <c r="AI31" s="409"/>
      <c r="AJ31" s="409"/>
      <c r="AK31" s="409"/>
      <c r="AL31" s="409"/>
      <c r="AM31" s="409"/>
      <c r="AN31" s="409"/>
      <c r="AO31" s="409"/>
      <c r="AP31" s="409"/>
      <c r="AQ31" s="409"/>
      <c r="AR31" s="409"/>
      <c r="AS31" s="409"/>
      <c r="AT31" s="409"/>
      <c r="AU31" s="409"/>
      <c r="AV31" s="409"/>
      <c r="AW31" s="409"/>
      <c r="AX31" s="409"/>
      <c r="AY31" s="409"/>
      <c r="AZ31" s="409"/>
      <c r="BA31" s="409"/>
      <c r="BB31" s="409"/>
      <c r="BC31" s="409"/>
      <c r="BD31" s="409"/>
      <c r="BE31" s="409"/>
      <c r="BF31" s="409"/>
      <c r="BG31" s="409"/>
      <c r="BH31" s="409"/>
      <c r="BI31" s="409"/>
      <c r="BJ31" s="409"/>
      <c r="BK31" s="409"/>
      <c r="BL31" s="409"/>
      <c r="BM31" s="409"/>
      <c r="BN31" s="409"/>
      <c r="BO31" s="409"/>
      <c r="BP31" s="409"/>
      <c r="BQ31" s="409"/>
    </row>
    <row r="32" spans="1:69" s="410" customFormat="1" ht="15" customHeight="1">
      <c r="A32" s="403"/>
      <c r="B32" s="772"/>
      <c r="D32" s="405"/>
      <c r="E32" s="403"/>
      <c r="F32" s="406"/>
      <c r="G32" s="403"/>
      <c r="H32" s="405"/>
      <c r="I32" s="403"/>
      <c r="J32" s="406"/>
      <c r="K32" s="403"/>
      <c r="L32" s="405"/>
      <c r="M32" s="403"/>
      <c r="N32" s="406"/>
      <c r="O32" s="403"/>
      <c r="P32" s="405"/>
      <c r="Q32" s="403"/>
      <c r="R32" s="406"/>
      <c r="S32" s="403"/>
      <c r="T32" s="405"/>
      <c r="U32" s="403"/>
      <c r="V32" s="406"/>
      <c r="X32" s="405"/>
      <c r="Y32" s="403"/>
      <c r="Z32" s="406"/>
      <c r="AA32" s="407"/>
      <c r="AB32" s="408"/>
      <c r="AC32" s="409"/>
      <c r="AD32" s="409"/>
      <c r="AE32" s="409"/>
      <c r="AF32" s="409"/>
      <c r="AG32" s="409"/>
      <c r="AH32" s="409"/>
      <c r="AI32" s="409"/>
      <c r="AJ32" s="409"/>
      <c r="AK32" s="409"/>
      <c r="AL32" s="409"/>
      <c r="AM32" s="409"/>
      <c r="AN32" s="409"/>
      <c r="AO32" s="409"/>
      <c r="AP32" s="409"/>
      <c r="AQ32" s="409"/>
      <c r="AR32" s="409"/>
      <c r="AS32" s="409"/>
      <c r="AT32" s="409"/>
      <c r="AU32" s="409"/>
      <c r="AV32" s="409"/>
      <c r="AW32" s="409"/>
      <c r="AX32" s="409"/>
      <c r="AY32" s="409"/>
      <c r="AZ32" s="409"/>
      <c r="BA32" s="409"/>
      <c r="BB32" s="409"/>
      <c r="BC32" s="409"/>
      <c r="BD32" s="409"/>
      <c r="BE32" s="409"/>
      <c r="BF32" s="409"/>
      <c r="BG32" s="409"/>
      <c r="BH32" s="409"/>
      <c r="BI32" s="409"/>
      <c r="BJ32" s="409"/>
      <c r="BK32" s="409"/>
      <c r="BL32" s="409"/>
      <c r="BM32" s="409"/>
      <c r="BN32" s="409"/>
      <c r="BO32" s="409"/>
      <c r="BP32" s="409"/>
      <c r="BQ32" s="409"/>
    </row>
    <row r="33" spans="1:69" s="410" customFormat="1" ht="15" customHeight="1">
      <c r="A33" s="403"/>
      <c r="B33" s="411"/>
      <c r="C33" s="417"/>
      <c r="D33" s="405"/>
      <c r="E33" s="403"/>
      <c r="F33" s="413"/>
      <c r="G33" s="417"/>
      <c r="H33" s="415"/>
      <c r="I33" s="403"/>
      <c r="J33" s="413"/>
      <c r="K33" s="403"/>
      <c r="L33" s="405"/>
      <c r="M33" s="403"/>
      <c r="N33" s="416"/>
      <c r="O33" s="417"/>
      <c r="P33" s="415"/>
      <c r="Q33" s="403"/>
      <c r="R33" s="413"/>
      <c r="S33" s="417"/>
      <c r="T33" s="415"/>
      <c r="U33" s="403"/>
      <c r="V33" s="413"/>
      <c r="X33" s="405"/>
      <c r="Z33" s="416"/>
      <c r="AA33" s="403"/>
      <c r="AB33" s="408"/>
      <c r="AC33" s="409"/>
      <c r="AD33" s="409"/>
      <c r="AE33" s="409"/>
      <c r="AF33" s="409"/>
      <c r="AG33" s="409"/>
      <c r="AH33" s="409"/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09"/>
      <c r="AU33" s="409"/>
      <c r="AV33" s="409"/>
      <c r="AW33" s="409"/>
      <c r="AX33" s="409"/>
      <c r="AY33" s="409"/>
      <c r="AZ33" s="409"/>
      <c r="BA33" s="409"/>
      <c r="BB33" s="409"/>
      <c r="BC33" s="409"/>
      <c r="BD33" s="409"/>
      <c r="BE33" s="409"/>
      <c r="BF33" s="409"/>
      <c r="BG33" s="409"/>
      <c r="BH33" s="409"/>
      <c r="BI33" s="409"/>
      <c r="BJ33" s="409"/>
      <c r="BK33" s="409"/>
      <c r="BL33" s="409"/>
      <c r="BM33" s="409"/>
      <c r="BN33" s="409"/>
      <c r="BO33" s="409"/>
      <c r="BP33" s="409"/>
      <c r="BQ33" s="409"/>
    </row>
    <row r="34" spans="1:69" s="410" customFormat="1" ht="15" customHeight="1">
      <c r="A34" s="403"/>
      <c r="B34" s="403"/>
      <c r="C34" s="403"/>
      <c r="D34" s="405"/>
      <c r="E34" s="403"/>
      <c r="F34" s="416"/>
      <c r="G34" s="403"/>
      <c r="H34" s="405"/>
      <c r="I34" s="403"/>
      <c r="J34" s="416"/>
      <c r="K34" s="403"/>
      <c r="L34" s="405"/>
      <c r="M34" s="403"/>
      <c r="N34" s="416"/>
      <c r="O34" s="403"/>
      <c r="P34" s="405"/>
      <c r="Q34" s="403"/>
      <c r="R34" s="416"/>
      <c r="S34" s="403"/>
      <c r="T34" s="405"/>
      <c r="U34" s="403"/>
      <c r="V34" s="416"/>
      <c r="W34" s="403"/>
      <c r="X34" s="405"/>
      <c r="Y34" s="403"/>
      <c r="Z34" s="416"/>
      <c r="AA34" s="409"/>
      <c r="AB34" s="409"/>
      <c r="AC34" s="409"/>
      <c r="AD34" s="409"/>
      <c r="AE34" s="409"/>
      <c r="AF34" s="409"/>
      <c r="AG34" s="409"/>
      <c r="AH34" s="409"/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09"/>
      <c r="AT34" s="409"/>
      <c r="AU34" s="409"/>
      <c r="AV34" s="409"/>
      <c r="AW34" s="409"/>
      <c r="AX34" s="409"/>
      <c r="AY34" s="409"/>
      <c r="AZ34" s="409"/>
      <c r="BA34" s="409"/>
      <c r="BB34" s="409"/>
      <c r="BC34" s="409"/>
      <c r="BD34" s="409"/>
      <c r="BE34" s="409"/>
      <c r="BF34" s="409"/>
      <c r="BG34" s="409"/>
      <c r="BH34" s="409"/>
      <c r="BI34" s="409"/>
      <c r="BJ34" s="409"/>
      <c r="BK34" s="409"/>
      <c r="BL34" s="409"/>
      <c r="BM34" s="409"/>
      <c r="BN34" s="409"/>
      <c r="BO34" s="409"/>
      <c r="BP34" s="409"/>
      <c r="BQ34" s="409"/>
    </row>
    <row r="35" spans="1:69" s="410" customFormat="1" ht="15" customHeight="1">
      <c r="A35" s="403"/>
      <c r="B35" s="403"/>
      <c r="C35" s="403"/>
      <c r="D35" s="405"/>
      <c r="E35" s="403"/>
      <c r="F35" s="416"/>
      <c r="G35" s="403"/>
      <c r="H35" s="405"/>
      <c r="I35" s="403"/>
      <c r="J35" s="416"/>
      <c r="K35" s="403"/>
      <c r="L35" s="405"/>
      <c r="M35" s="403"/>
      <c r="N35" s="416"/>
      <c r="O35" s="403"/>
      <c r="P35" s="405"/>
      <c r="Q35" s="403"/>
      <c r="R35" s="416"/>
      <c r="S35" s="403"/>
      <c r="T35" s="405"/>
      <c r="U35" s="403"/>
      <c r="V35" s="416"/>
      <c r="W35" s="403"/>
      <c r="X35" s="405"/>
      <c r="Y35" s="403"/>
      <c r="Z35" s="416"/>
      <c r="AA35" s="773"/>
      <c r="AB35" s="409"/>
      <c r="AC35" s="409"/>
      <c r="AD35" s="409"/>
      <c r="AE35" s="409"/>
      <c r="AF35" s="409"/>
      <c r="AG35" s="409"/>
      <c r="AH35" s="409"/>
      <c r="AI35" s="409"/>
      <c r="AJ35" s="409"/>
      <c r="AK35" s="409"/>
      <c r="AL35" s="409"/>
      <c r="AM35" s="409"/>
      <c r="AN35" s="409"/>
      <c r="AO35" s="409"/>
      <c r="AP35" s="409"/>
      <c r="AQ35" s="409"/>
      <c r="AR35" s="409"/>
      <c r="AS35" s="409"/>
      <c r="AT35" s="409"/>
      <c r="AU35" s="409"/>
      <c r="AV35" s="409"/>
      <c r="AW35" s="409"/>
      <c r="AX35" s="409"/>
      <c r="AY35" s="409"/>
      <c r="AZ35" s="409"/>
      <c r="BA35" s="409"/>
      <c r="BB35" s="409"/>
      <c r="BC35" s="409"/>
      <c r="BD35" s="409"/>
      <c r="BE35" s="409"/>
      <c r="BF35" s="409"/>
      <c r="BG35" s="409"/>
      <c r="BH35" s="409"/>
      <c r="BI35" s="409"/>
      <c r="BJ35" s="409"/>
      <c r="BK35" s="409"/>
      <c r="BL35" s="409"/>
      <c r="BM35" s="409"/>
      <c r="BN35" s="409"/>
      <c r="BO35" s="409"/>
      <c r="BP35" s="409"/>
      <c r="BQ35" s="409"/>
    </row>
    <row r="36" spans="1:69" ht="17.100000000000001" customHeight="1">
      <c r="A36" s="403"/>
      <c r="B36" s="403"/>
      <c r="C36" s="403"/>
      <c r="D36" s="405"/>
      <c r="E36" s="403"/>
      <c r="F36" s="418"/>
      <c r="G36" s="403"/>
      <c r="H36" s="405"/>
      <c r="I36" s="403"/>
      <c r="J36" s="418"/>
      <c r="K36" s="403"/>
      <c r="L36" s="405"/>
      <c r="M36" s="403"/>
      <c r="N36" s="418"/>
      <c r="O36" s="403"/>
      <c r="P36" s="405"/>
      <c r="Q36" s="403"/>
      <c r="R36" s="418"/>
      <c r="S36" s="403"/>
      <c r="T36" s="405"/>
      <c r="U36" s="403"/>
      <c r="V36" s="418"/>
      <c r="W36" s="403"/>
      <c r="X36" s="405"/>
      <c r="Y36" s="403"/>
      <c r="Z36" s="418"/>
    </row>
    <row r="37" spans="1:69" ht="17.100000000000001" customHeight="1">
      <c r="A37" s="403"/>
      <c r="B37" s="403"/>
      <c r="C37" s="403"/>
      <c r="D37" s="405"/>
      <c r="E37" s="403"/>
      <c r="F37" s="418"/>
      <c r="G37" s="403"/>
      <c r="H37" s="405"/>
      <c r="I37" s="403"/>
      <c r="J37" s="418"/>
      <c r="K37" s="403"/>
      <c r="L37" s="405"/>
      <c r="M37" s="403"/>
      <c r="N37" s="418"/>
      <c r="O37" s="403"/>
      <c r="P37" s="405"/>
      <c r="Q37" s="403"/>
      <c r="R37" s="418"/>
      <c r="S37" s="403"/>
      <c r="T37" s="405"/>
      <c r="U37" s="403"/>
      <c r="V37" s="418"/>
      <c r="W37" s="403"/>
      <c r="X37" s="405"/>
      <c r="Y37" s="403"/>
      <c r="Z37" s="418"/>
    </row>
    <row r="38" spans="1:69" ht="17.100000000000001" customHeight="1">
      <c r="A38" s="403"/>
      <c r="B38" s="403"/>
      <c r="C38" s="403"/>
      <c r="D38" s="405"/>
      <c r="E38" s="403"/>
      <c r="F38" s="418"/>
      <c r="G38" s="403"/>
      <c r="H38" s="405"/>
      <c r="I38" s="403"/>
      <c r="J38" s="418"/>
      <c r="K38" s="403"/>
      <c r="L38" s="405"/>
      <c r="M38" s="403"/>
      <c r="N38" s="418"/>
      <c r="O38" s="403"/>
      <c r="P38" s="405"/>
      <c r="Q38" s="403"/>
      <c r="R38" s="418"/>
      <c r="S38" s="403"/>
      <c r="T38" s="405"/>
      <c r="U38" s="403"/>
      <c r="V38" s="418"/>
      <c r="W38" s="403"/>
      <c r="X38" s="405"/>
      <c r="Y38" s="403"/>
      <c r="Z38" s="418"/>
    </row>
    <row r="39" spans="1:69" ht="17.100000000000001" customHeight="1">
      <c r="A39" s="403"/>
      <c r="B39" s="403"/>
      <c r="C39" s="403"/>
      <c r="D39" s="405"/>
      <c r="E39" s="403"/>
      <c r="F39" s="418"/>
      <c r="G39" s="403"/>
      <c r="H39" s="405"/>
      <c r="I39" s="403"/>
      <c r="J39" s="418"/>
      <c r="K39" s="403"/>
      <c r="L39" s="405"/>
      <c r="M39" s="403"/>
      <c r="N39" s="418"/>
      <c r="O39" s="403"/>
      <c r="P39" s="405"/>
      <c r="Q39" s="403"/>
      <c r="R39" s="418"/>
      <c r="S39" s="403"/>
      <c r="T39" s="405"/>
      <c r="U39" s="403"/>
      <c r="V39" s="418"/>
      <c r="W39" s="403"/>
      <c r="X39" s="405"/>
      <c r="Y39" s="403"/>
      <c r="Z39" s="418"/>
    </row>
    <row r="40" spans="1:69" ht="12">
      <c r="A40" s="403"/>
      <c r="B40" s="403"/>
      <c r="C40" s="403"/>
      <c r="D40" s="405"/>
      <c r="E40" s="403"/>
      <c r="F40" s="418"/>
      <c r="G40" s="403"/>
      <c r="H40" s="405"/>
      <c r="I40" s="403"/>
      <c r="J40" s="418"/>
      <c r="K40" s="403"/>
      <c r="L40" s="405"/>
      <c r="M40" s="403"/>
      <c r="N40" s="418"/>
      <c r="O40" s="403"/>
      <c r="P40" s="405"/>
      <c r="Q40" s="403"/>
      <c r="R40" s="418"/>
      <c r="S40" s="403"/>
      <c r="T40" s="405"/>
      <c r="U40" s="403"/>
      <c r="V40" s="418"/>
      <c r="W40" s="403"/>
      <c r="X40" s="405"/>
      <c r="Y40" s="403"/>
      <c r="Z40" s="418"/>
    </row>
    <row r="41" spans="1:69" ht="12">
      <c r="A41" s="403"/>
      <c r="B41" s="403"/>
      <c r="C41" s="403"/>
      <c r="E41" s="403"/>
      <c r="F41" s="418"/>
      <c r="G41" s="403"/>
      <c r="I41" s="403"/>
      <c r="J41" s="418"/>
      <c r="K41" s="403"/>
      <c r="M41" s="403"/>
      <c r="N41" s="418"/>
      <c r="O41" s="403"/>
      <c r="Q41" s="403"/>
      <c r="R41" s="418"/>
      <c r="S41" s="403"/>
      <c r="U41" s="403"/>
      <c r="V41" s="418"/>
      <c r="W41" s="403"/>
      <c r="Y41" s="403"/>
      <c r="Z41" s="418"/>
    </row>
    <row r="42" spans="1:69" ht="12">
      <c r="A42" s="403"/>
      <c r="B42" s="403"/>
      <c r="C42" s="403"/>
      <c r="E42" s="403"/>
      <c r="F42" s="418"/>
      <c r="G42" s="403"/>
      <c r="I42" s="403"/>
      <c r="J42" s="418"/>
      <c r="K42" s="403"/>
      <c r="M42" s="403"/>
      <c r="N42" s="418"/>
      <c r="O42" s="403"/>
      <c r="Q42" s="403"/>
      <c r="R42" s="418"/>
      <c r="S42" s="403"/>
      <c r="U42" s="403"/>
      <c r="V42" s="418"/>
      <c r="W42" s="403"/>
      <c r="Y42" s="403"/>
      <c r="Z42" s="418"/>
    </row>
    <row r="43" spans="1:69" ht="12">
      <c r="A43" s="403"/>
      <c r="B43" s="403"/>
      <c r="C43" s="403"/>
      <c r="E43" s="403"/>
      <c r="F43" s="418"/>
      <c r="G43" s="403"/>
      <c r="I43" s="403"/>
      <c r="J43" s="418"/>
      <c r="K43" s="403"/>
      <c r="M43" s="403"/>
      <c r="N43" s="418"/>
      <c r="O43" s="403"/>
      <c r="Q43" s="403"/>
      <c r="R43" s="418"/>
      <c r="S43" s="403"/>
      <c r="U43" s="403"/>
      <c r="V43" s="418"/>
      <c r="W43" s="403"/>
      <c r="Y43" s="403"/>
      <c r="Z43" s="418"/>
    </row>
    <row r="44" spans="1:69">
      <c r="A44" s="403"/>
      <c r="B44" s="403"/>
      <c r="C44" s="403"/>
      <c r="E44" s="403"/>
      <c r="G44" s="403"/>
      <c r="I44" s="403"/>
      <c r="K44" s="403"/>
      <c r="M44" s="403"/>
      <c r="O44" s="403"/>
      <c r="Q44" s="403"/>
      <c r="S44" s="403"/>
      <c r="U44" s="403"/>
      <c r="W44" s="403"/>
      <c r="Y44" s="403"/>
    </row>
    <row r="45" spans="1:69">
      <c r="A45" s="403"/>
      <c r="B45" s="403"/>
      <c r="C45" s="403"/>
      <c r="E45" s="403"/>
      <c r="G45" s="403"/>
      <c r="I45" s="403"/>
      <c r="K45" s="403"/>
      <c r="M45" s="403"/>
      <c r="O45" s="403"/>
      <c r="Q45" s="403"/>
      <c r="S45" s="403"/>
      <c r="U45" s="403"/>
      <c r="W45" s="403"/>
      <c r="Y45" s="403"/>
    </row>
    <row r="55" spans="2:11">
      <c r="B55" s="410"/>
      <c r="C55" s="410"/>
      <c r="D55" s="410"/>
      <c r="E55" s="410"/>
      <c r="F55" s="410"/>
      <c r="G55" s="410"/>
      <c r="H55" s="410"/>
      <c r="I55" s="410"/>
      <c r="J55" s="410"/>
    </row>
    <row r="56" spans="2:11">
      <c r="B56" s="639"/>
      <c r="C56" s="639"/>
      <c r="D56" s="639"/>
      <c r="E56" s="639"/>
      <c r="F56" s="639"/>
      <c r="G56" s="639"/>
      <c r="H56" s="410"/>
      <c r="I56" s="410"/>
      <c r="J56" s="410"/>
      <c r="K56" s="410"/>
    </row>
  </sheetData>
  <sheetProtection algorithmName="SHA-512" hashValue="u4hz26YJ9TwO06enmjFa+hjDaPIdnFt0FFFWlM6EuIMe15ENYoBSL8ys+31fk6OGIxF1FdSheAP7fICwVrycUQ==" saltValue="4StLJ7kSfV1+zWehMqsYMg==" spinCount="100000" sheet="1" objects="1" scenarios="1" selectLockedCells="1"/>
  <mergeCells count="29">
    <mergeCell ref="E13:E14"/>
    <mergeCell ref="F13:F14"/>
    <mergeCell ref="G13:G14"/>
    <mergeCell ref="P1:Q1"/>
    <mergeCell ref="N1:O1"/>
    <mergeCell ref="P2:Q3"/>
    <mergeCell ref="D1:H1"/>
    <mergeCell ref="I13:I14"/>
    <mergeCell ref="H13:H14"/>
    <mergeCell ref="J13:J14"/>
    <mergeCell ref="D13:D14"/>
    <mergeCell ref="M2:O3"/>
    <mergeCell ref="A12:A16"/>
    <mergeCell ref="A18:A22"/>
    <mergeCell ref="A5:A10"/>
    <mergeCell ref="A4:B4"/>
    <mergeCell ref="C13:C14"/>
    <mergeCell ref="A1:B1"/>
    <mergeCell ref="I1:L1"/>
    <mergeCell ref="A2:B2"/>
    <mergeCell ref="C2:H3"/>
    <mergeCell ref="I2:L3"/>
    <mergeCell ref="A3:B3"/>
    <mergeCell ref="R1:R2"/>
    <mergeCell ref="V1:Z1"/>
    <mergeCell ref="V2:Z3"/>
    <mergeCell ref="AB4:AB23"/>
    <mergeCell ref="S1:U2"/>
    <mergeCell ref="S3:U3"/>
  </mergeCells>
  <phoneticPr fontId="10"/>
  <conditionalFormatting sqref="F5:F23">
    <cfRule type="expression" dxfId="15" priority="28" stopIfTrue="1">
      <formula>E5&lt;F5</formula>
    </cfRule>
  </conditionalFormatting>
  <conditionalFormatting sqref="J5:J23">
    <cfRule type="expression" dxfId="14" priority="1" stopIfTrue="1">
      <formula>I5&lt;J5</formula>
    </cfRule>
  </conditionalFormatting>
  <conditionalFormatting sqref="V5">
    <cfRule type="expression" dxfId="13" priority="13" stopIfTrue="1">
      <formula>U5&lt;V5</formula>
    </cfRule>
  </conditionalFormatting>
  <conditionalFormatting sqref="Z5:Z23">
    <cfRule type="expression" dxfId="12" priority="12" stopIfTrue="1">
      <formula>Y5&lt;Z5</formula>
    </cfRule>
  </conditionalFormatting>
  <pageMargins left="0.59055118110236227" right="0.19685039370078741" top="0.39370078740157483" bottom="0.39370078740157483" header="0.51181102362204722" footer="0.51181102362204722"/>
  <pageSetup paperSize="9" orientation="landscape" r:id="rId1"/>
  <headerFooter alignWithMargins="0"/>
  <ignoredErrors>
    <ignoredError sqref="C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1B5F-5D02-451F-8A7C-AEE7C8AEC372}">
  <sheetPr codeName="Sheet7">
    <pageSetUpPr fitToPage="1"/>
  </sheetPr>
  <dimension ref="A1:BQ60"/>
  <sheetViews>
    <sheetView showGridLines="0" showZeros="0" zoomScaleNormal="100" workbookViewId="0">
      <selection activeCell="C2" sqref="C2:H3"/>
    </sheetView>
  </sheetViews>
  <sheetFormatPr defaultRowHeight="11.25"/>
  <cols>
    <col min="1" max="1" width="3.375" style="409" customWidth="1"/>
    <col min="2" max="2" width="7.25" style="409" customWidth="1"/>
    <col min="3" max="3" width="7.125" style="409" customWidth="1"/>
    <col min="4" max="4" width="2.75" style="409" customWidth="1"/>
    <col min="5" max="5" width="4.875" style="409" customWidth="1"/>
    <col min="6" max="7" width="7.125" style="409" customWidth="1"/>
    <col min="8" max="8" width="1.625" style="409" customWidth="1"/>
    <col min="9" max="9" width="5.125" style="409" customWidth="1"/>
    <col min="10" max="11" width="7.125" style="409" customWidth="1"/>
    <col min="12" max="12" width="1.625" style="409" customWidth="1"/>
    <col min="13" max="13" width="5.125" style="409" customWidth="1"/>
    <col min="14" max="15" width="7.125" style="409" customWidth="1"/>
    <col min="16" max="16" width="1.625" style="409" customWidth="1"/>
    <col min="17" max="17" width="5.125" style="409" customWidth="1"/>
    <col min="18" max="18" width="7.125" style="409" customWidth="1"/>
    <col min="19" max="19" width="7.25" style="409" customWidth="1"/>
    <col min="20" max="20" width="1.5" style="409" customWidth="1"/>
    <col min="21" max="21" width="5.125" style="409" customWidth="1"/>
    <col min="22" max="23" width="7.125" style="409" customWidth="1"/>
    <col min="24" max="24" width="1.25" style="409" customWidth="1"/>
    <col min="25" max="25" width="5.125" style="409" customWidth="1"/>
    <col min="26" max="26" width="7.125" style="409" customWidth="1"/>
    <col min="27" max="27" width="0.5" style="409" customWidth="1"/>
    <col min="28" max="28" width="2.75" style="409" customWidth="1"/>
    <col min="29" max="29" width="3" style="409" customWidth="1"/>
    <col min="30" max="30" width="5.875" style="409" customWidth="1"/>
    <col min="31" max="31" width="3.375" style="409" customWidth="1"/>
    <col min="32" max="16384" width="9" style="409"/>
  </cols>
  <sheetData>
    <row r="1" spans="1:69" ht="15" customHeight="1">
      <c r="A1" s="441">
        <f>青森市!A1</f>
        <v>46113</v>
      </c>
      <c r="B1" s="442"/>
      <c r="C1" s="445" t="s">
        <v>33</v>
      </c>
      <c r="D1" s="778"/>
      <c r="E1" s="419">
        <f>青森市!D1</f>
        <v>0</v>
      </c>
      <c r="F1" s="419"/>
      <c r="G1" s="419"/>
      <c r="H1" s="420"/>
      <c r="I1" s="391" t="s">
        <v>34</v>
      </c>
      <c r="J1" s="392"/>
      <c r="K1" s="392"/>
      <c r="L1" s="393"/>
      <c r="M1" s="443" t="s">
        <v>274</v>
      </c>
      <c r="N1" s="421">
        <f>青森市!N1</f>
        <v>0</v>
      </c>
      <c r="O1" s="422"/>
      <c r="P1" s="445" t="s">
        <v>36</v>
      </c>
      <c r="Q1" s="446"/>
      <c r="R1" s="445" t="s">
        <v>88</v>
      </c>
      <c r="S1" s="447">
        <f>青森市!S1</f>
        <v>0</v>
      </c>
      <c r="T1" s="448"/>
      <c r="U1" s="449"/>
      <c r="V1" s="450" t="s">
        <v>37</v>
      </c>
      <c r="W1" s="451"/>
      <c r="X1" s="451"/>
      <c r="Y1" s="451"/>
      <c r="Z1" s="452"/>
      <c r="AA1" s="453"/>
    </row>
    <row r="2" spans="1:69" ht="18" customHeight="1">
      <c r="A2" s="454" t="s">
        <v>108</v>
      </c>
      <c r="B2" s="455"/>
      <c r="C2" s="377">
        <f>青森市!C2</f>
        <v>0</v>
      </c>
      <c r="D2" s="378"/>
      <c r="E2" s="378"/>
      <c r="F2" s="378"/>
      <c r="G2" s="378"/>
      <c r="H2" s="378"/>
      <c r="I2" s="379">
        <f>青森市!I2</f>
        <v>0</v>
      </c>
      <c r="J2" s="380"/>
      <c r="K2" s="380"/>
      <c r="L2" s="381"/>
      <c r="M2" s="353">
        <f>青森市!M2</f>
        <v>0</v>
      </c>
      <c r="N2" s="354"/>
      <c r="O2" s="355"/>
      <c r="P2" s="356">
        <f>青森市!P2</f>
        <v>0</v>
      </c>
      <c r="Q2" s="357"/>
      <c r="R2" s="456"/>
      <c r="S2" s="457"/>
      <c r="T2" s="457"/>
      <c r="U2" s="458"/>
      <c r="V2" s="362">
        <f>青森市!V2</f>
        <v>0</v>
      </c>
      <c r="W2" s="363"/>
      <c r="X2" s="363"/>
      <c r="Y2" s="363"/>
      <c r="Z2" s="364"/>
      <c r="AA2" s="453"/>
      <c r="AB2" s="459">
        <v>5</v>
      </c>
    </row>
    <row r="3" spans="1:69" ht="18" customHeight="1">
      <c r="A3" s="460" t="s">
        <v>89</v>
      </c>
      <c r="B3" s="461"/>
      <c r="C3" s="377"/>
      <c r="D3" s="378"/>
      <c r="E3" s="378"/>
      <c r="F3" s="378"/>
      <c r="G3" s="378"/>
      <c r="H3" s="378"/>
      <c r="I3" s="382"/>
      <c r="J3" s="383"/>
      <c r="K3" s="383"/>
      <c r="L3" s="384"/>
      <c r="M3" s="353"/>
      <c r="N3" s="354"/>
      <c r="O3" s="355"/>
      <c r="P3" s="358"/>
      <c r="Q3" s="359"/>
      <c r="R3" s="462" t="s">
        <v>90</v>
      </c>
      <c r="S3" s="463">
        <f>F13+R13+V13+R23+F30+J13+J23+J30+N23+N30+Z30</f>
        <v>0</v>
      </c>
      <c r="T3" s="464"/>
      <c r="U3" s="465"/>
      <c r="V3" s="362"/>
      <c r="W3" s="366"/>
      <c r="X3" s="366"/>
      <c r="Y3" s="366"/>
      <c r="Z3" s="367"/>
      <c r="AB3" s="466"/>
    </row>
    <row r="4" spans="1:69" ht="18.95" customHeight="1">
      <c r="A4" s="467" t="s">
        <v>38</v>
      </c>
      <c r="B4" s="468"/>
      <c r="C4" s="779" t="s">
        <v>94</v>
      </c>
      <c r="D4" s="647"/>
      <c r="E4" s="471" t="s">
        <v>39</v>
      </c>
      <c r="F4" s="780" t="s">
        <v>40</v>
      </c>
      <c r="G4" s="781" t="s">
        <v>12</v>
      </c>
      <c r="H4" s="782"/>
      <c r="I4" s="471" t="s">
        <v>39</v>
      </c>
      <c r="J4" s="472" t="s">
        <v>40</v>
      </c>
      <c r="K4" s="783"/>
      <c r="L4" s="647"/>
      <c r="M4" s="471"/>
      <c r="N4" s="472"/>
      <c r="O4" s="783" t="s">
        <v>225</v>
      </c>
      <c r="P4" s="647"/>
      <c r="Q4" s="471" t="s">
        <v>39</v>
      </c>
      <c r="R4" s="780" t="s">
        <v>40</v>
      </c>
      <c r="S4" s="784" t="s">
        <v>222</v>
      </c>
      <c r="T4" s="785"/>
      <c r="U4" s="471" t="s">
        <v>39</v>
      </c>
      <c r="V4" s="472" t="s">
        <v>40</v>
      </c>
      <c r="W4" s="786"/>
      <c r="X4" s="787"/>
      <c r="Y4" s="471"/>
      <c r="Z4" s="472"/>
      <c r="AA4" s="476"/>
      <c r="AB4" s="477" t="s">
        <v>246</v>
      </c>
      <c r="AF4" s="478"/>
    </row>
    <row r="5" spans="1:69" s="410" customFormat="1" ht="18" customHeight="1">
      <c r="A5" s="679" t="s">
        <v>236</v>
      </c>
      <c r="B5" s="788" t="s">
        <v>228</v>
      </c>
      <c r="C5" s="481" t="s">
        <v>226</v>
      </c>
      <c r="D5" s="482" t="s">
        <v>15</v>
      </c>
      <c r="E5" s="483">
        <v>1250</v>
      </c>
      <c r="F5" s="231"/>
      <c r="G5" s="487" t="s">
        <v>226</v>
      </c>
      <c r="H5" s="484" t="s">
        <v>354</v>
      </c>
      <c r="I5" s="485">
        <v>350</v>
      </c>
      <c r="J5" s="246"/>
      <c r="K5" s="487"/>
      <c r="L5" s="789"/>
      <c r="M5" s="485"/>
      <c r="N5" s="489"/>
      <c r="O5" s="790" t="s">
        <v>402</v>
      </c>
      <c r="P5" s="789"/>
      <c r="Q5" s="485">
        <v>200</v>
      </c>
      <c r="R5" s="231"/>
      <c r="S5" s="487" t="s">
        <v>226</v>
      </c>
      <c r="T5" s="789"/>
      <c r="U5" s="485">
        <v>1650</v>
      </c>
      <c r="V5" s="142"/>
      <c r="W5" s="490"/>
      <c r="X5" s="491"/>
      <c r="Y5" s="492"/>
      <c r="Z5" s="493"/>
      <c r="AA5" s="494"/>
      <c r="AB5" s="477"/>
      <c r="AC5" s="409"/>
      <c r="AD5" s="478"/>
      <c r="AE5" s="409"/>
      <c r="AF5" s="409"/>
      <c r="AG5" s="409"/>
      <c r="AH5" s="409"/>
      <c r="AI5" s="409"/>
      <c r="AJ5" s="409"/>
      <c r="AK5" s="409"/>
      <c r="AL5" s="409"/>
      <c r="AM5" s="409"/>
      <c r="AN5" s="409"/>
      <c r="AO5" s="409"/>
      <c r="AP5" s="409"/>
      <c r="AQ5" s="409"/>
      <c r="AR5" s="409"/>
      <c r="AS5" s="409"/>
      <c r="AT5" s="409"/>
      <c r="AU5" s="409"/>
      <c r="AV5" s="409"/>
      <c r="AW5" s="409"/>
      <c r="AX5" s="409"/>
      <c r="AY5" s="409"/>
      <c r="AZ5" s="409"/>
      <c r="BA5" s="409"/>
      <c r="BB5" s="409"/>
      <c r="BC5" s="409"/>
      <c r="BD5" s="409"/>
      <c r="BE5" s="409"/>
      <c r="BF5" s="409"/>
      <c r="BG5" s="409"/>
      <c r="BH5" s="409"/>
      <c r="BI5" s="409"/>
      <c r="BJ5" s="409"/>
      <c r="BK5" s="409"/>
      <c r="BL5" s="409"/>
      <c r="BM5" s="409"/>
      <c r="BN5" s="409"/>
      <c r="BO5" s="409"/>
      <c r="BP5" s="409"/>
      <c r="BQ5" s="409"/>
    </row>
    <row r="6" spans="1:69" s="410" customFormat="1" ht="18" customHeight="1">
      <c r="A6" s="684"/>
      <c r="B6" s="496" t="s">
        <v>229</v>
      </c>
      <c r="C6" s="761" t="s">
        <v>227</v>
      </c>
      <c r="D6" s="762" t="s">
        <v>15</v>
      </c>
      <c r="E6" s="551">
        <v>500</v>
      </c>
      <c r="F6" s="231"/>
      <c r="G6" s="541" t="s">
        <v>227</v>
      </c>
      <c r="H6" s="502" t="s">
        <v>354</v>
      </c>
      <c r="I6" s="503">
        <v>60</v>
      </c>
      <c r="J6" s="156"/>
      <c r="K6" s="541"/>
      <c r="L6" s="791"/>
      <c r="M6" s="503"/>
      <c r="N6" s="552"/>
      <c r="O6" s="694" t="s">
        <v>86</v>
      </c>
      <c r="P6" s="438" t="s">
        <v>384</v>
      </c>
      <c r="Q6" s="503">
        <v>50</v>
      </c>
      <c r="R6" s="896"/>
      <c r="S6" s="537" t="s">
        <v>86</v>
      </c>
      <c r="T6" s="438"/>
      <c r="U6" s="439">
        <v>1020</v>
      </c>
      <c r="V6" s="142"/>
      <c r="W6" s="429"/>
      <c r="X6" s="430"/>
      <c r="Y6" s="431"/>
      <c r="Z6" s="432"/>
      <c r="AA6" s="501"/>
      <c r="AB6" s="477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</row>
    <row r="7" spans="1:69" s="410" customFormat="1" ht="18" customHeight="1">
      <c r="A7" s="684"/>
      <c r="B7" s="496" t="s">
        <v>230</v>
      </c>
      <c r="C7" s="753" t="s">
        <v>290</v>
      </c>
      <c r="D7" s="792" t="s">
        <v>15</v>
      </c>
      <c r="E7" s="752">
        <v>350</v>
      </c>
      <c r="F7" s="398"/>
      <c r="G7" s="750" t="s">
        <v>435</v>
      </c>
      <c r="H7" s="754" t="s">
        <v>442</v>
      </c>
      <c r="I7" s="752">
        <v>180</v>
      </c>
      <c r="J7" s="776"/>
      <c r="K7" s="653"/>
      <c r="L7" s="793"/>
      <c r="M7" s="439"/>
      <c r="N7" s="504"/>
      <c r="O7" s="794" t="s">
        <v>403</v>
      </c>
      <c r="P7" s="438" t="s">
        <v>384</v>
      </c>
      <c r="Q7" s="439">
        <v>30</v>
      </c>
      <c r="R7" s="231"/>
      <c r="S7" s="487" t="s">
        <v>302</v>
      </c>
      <c r="T7" s="498" t="s">
        <v>15</v>
      </c>
      <c r="U7" s="485">
        <v>2700</v>
      </c>
      <c r="V7" s="142"/>
      <c r="W7" s="429"/>
      <c r="X7" s="430"/>
      <c r="Y7" s="431"/>
      <c r="Z7" s="432"/>
      <c r="AA7" s="501"/>
      <c r="AB7" s="477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09"/>
      <c r="BN7" s="409"/>
      <c r="BO7" s="409"/>
      <c r="BP7" s="409"/>
      <c r="BQ7" s="409"/>
    </row>
    <row r="8" spans="1:69" s="410" customFormat="1" ht="18" customHeight="1" thickBot="1">
      <c r="A8" s="684"/>
      <c r="B8" s="496" t="s">
        <v>231</v>
      </c>
      <c r="C8" s="759"/>
      <c r="D8" s="795"/>
      <c r="E8" s="758"/>
      <c r="F8" s="399"/>
      <c r="G8" s="756"/>
      <c r="H8" s="760"/>
      <c r="I8" s="758"/>
      <c r="J8" s="777"/>
      <c r="K8" s="487"/>
      <c r="L8" s="789"/>
      <c r="M8" s="485"/>
      <c r="N8" s="489"/>
      <c r="O8" s="601"/>
      <c r="P8" s="796"/>
      <c r="Q8" s="551"/>
      <c r="R8" s="797"/>
      <c r="S8" s="798"/>
      <c r="T8" s="799"/>
      <c r="U8" s="800"/>
      <c r="V8" s="801"/>
      <c r="W8" s="429"/>
      <c r="X8" s="430"/>
      <c r="Y8" s="431"/>
      <c r="Z8" s="432"/>
      <c r="AA8" s="501"/>
      <c r="AB8" s="477"/>
      <c r="AC8" s="409"/>
      <c r="AD8" s="409"/>
      <c r="AE8" s="409"/>
      <c r="AF8" s="409"/>
      <c r="AG8" s="409"/>
      <c r="AH8" s="409"/>
      <c r="AI8" s="409"/>
      <c r="AJ8" s="409"/>
      <c r="AK8" s="409"/>
      <c r="AL8" s="409"/>
      <c r="AM8" s="409"/>
      <c r="AN8" s="409"/>
      <c r="AO8" s="409"/>
      <c r="AP8" s="409"/>
      <c r="AQ8" s="409"/>
      <c r="AR8" s="409"/>
      <c r="AS8" s="409"/>
      <c r="AT8" s="409"/>
      <c r="AU8" s="409"/>
      <c r="AV8" s="409"/>
      <c r="AW8" s="409"/>
      <c r="AX8" s="409"/>
      <c r="AY8" s="409"/>
      <c r="AZ8" s="409"/>
      <c r="BA8" s="409"/>
      <c r="BB8" s="409"/>
      <c r="BC8" s="409"/>
      <c r="BD8" s="409"/>
      <c r="BE8" s="409"/>
      <c r="BF8" s="409"/>
      <c r="BG8" s="409"/>
      <c r="BH8" s="409"/>
      <c r="BI8" s="409"/>
      <c r="BJ8" s="409"/>
      <c r="BK8" s="409"/>
      <c r="BL8" s="409"/>
      <c r="BM8" s="409"/>
      <c r="BN8" s="409"/>
      <c r="BO8" s="409"/>
      <c r="BP8" s="409"/>
      <c r="BQ8" s="409"/>
    </row>
    <row r="9" spans="1:69" s="410" customFormat="1" ht="18" customHeight="1" thickBot="1">
      <c r="A9" s="684"/>
      <c r="B9" s="716" t="s">
        <v>232</v>
      </c>
      <c r="C9" s="753" t="s">
        <v>85</v>
      </c>
      <c r="D9" s="792" t="s">
        <v>15</v>
      </c>
      <c r="E9" s="752">
        <v>1500</v>
      </c>
      <c r="F9" s="400"/>
      <c r="G9" s="750" t="s">
        <v>85</v>
      </c>
      <c r="H9" s="754" t="s">
        <v>442</v>
      </c>
      <c r="I9" s="752">
        <v>210</v>
      </c>
      <c r="J9" s="893"/>
      <c r="K9" s="670"/>
      <c r="L9" s="793"/>
      <c r="M9" s="439"/>
      <c r="N9" s="802"/>
      <c r="O9" s="803" t="s">
        <v>85</v>
      </c>
      <c r="P9" s="804" t="s">
        <v>384</v>
      </c>
      <c r="Q9" s="805">
        <v>150</v>
      </c>
      <c r="R9" s="275"/>
      <c r="S9" s="806" t="s">
        <v>85</v>
      </c>
      <c r="T9" s="807"/>
      <c r="U9" s="808">
        <v>2880</v>
      </c>
      <c r="V9" s="897"/>
      <c r="W9" s="431"/>
      <c r="X9" s="430"/>
      <c r="Y9" s="431"/>
      <c r="Z9" s="432"/>
      <c r="AA9" s="494"/>
      <c r="AB9" s="477"/>
      <c r="AC9" s="409"/>
      <c r="AD9" s="409"/>
      <c r="AE9" s="409"/>
      <c r="AF9" s="409"/>
      <c r="AG9" s="409"/>
      <c r="AH9" s="409"/>
      <c r="AI9" s="409"/>
      <c r="AJ9" s="409"/>
      <c r="AK9" s="409"/>
      <c r="AL9" s="409"/>
      <c r="AM9" s="409"/>
      <c r="AN9" s="409"/>
      <c r="AO9" s="409"/>
      <c r="AP9" s="409"/>
      <c r="AQ9" s="409"/>
      <c r="AR9" s="409"/>
      <c r="AS9" s="409"/>
      <c r="AT9" s="409"/>
      <c r="AU9" s="409"/>
      <c r="AV9" s="409"/>
      <c r="AW9" s="409"/>
      <c r="AX9" s="409"/>
      <c r="AY9" s="409"/>
      <c r="AZ9" s="409"/>
      <c r="BA9" s="409"/>
      <c r="BB9" s="409"/>
      <c r="BC9" s="409"/>
      <c r="BD9" s="409"/>
      <c r="BE9" s="409"/>
      <c r="BF9" s="409"/>
      <c r="BG9" s="409"/>
      <c r="BH9" s="409"/>
      <c r="BI9" s="409"/>
      <c r="BJ9" s="409"/>
      <c r="BK9" s="409"/>
      <c r="BL9" s="409"/>
      <c r="BM9" s="409"/>
      <c r="BN9" s="409"/>
      <c r="BO9" s="409"/>
      <c r="BP9" s="409"/>
      <c r="BQ9" s="409"/>
    </row>
    <row r="10" spans="1:69" s="410" customFormat="1" ht="18" customHeight="1">
      <c r="A10" s="684"/>
      <c r="B10" s="496" t="s">
        <v>233</v>
      </c>
      <c r="C10" s="809"/>
      <c r="D10" s="810"/>
      <c r="E10" s="811"/>
      <c r="F10" s="401"/>
      <c r="G10" s="812"/>
      <c r="H10" s="813"/>
      <c r="I10" s="811"/>
      <c r="J10" s="894"/>
      <c r="K10" s="670"/>
      <c r="L10" s="793"/>
      <c r="M10" s="439"/>
      <c r="N10" s="504"/>
      <c r="O10" s="814"/>
      <c r="P10" s="789"/>
      <c r="Q10" s="485"/>
      <c r="R10" s="815"/>
      <c r="S10" s="816" t="s">
        <v>306</v>
      </c>
      <c r="T10" s="817"/>
      <c r="U10" s="811">
        <v>750</v>
      </c>
      <c r="V10" s="396"/>
      <c r="W10" s="429"/>
      <c r="X10" s="430"/>
      <c r="Y10" s="431"/>
      <c r="Z10" s="432"/>
      <c r="AA10" s="501"/>
      <c r="AB10" s="477"/>
      <c r="AC10" s="409"/>
      <c r="AD10" s="409"/>
      <c r="AE10" s="409"/>
      <c r="AF10" s="409"/>
      <c r="AG10" s="409"/>
      <c r="AH10" s="409"/>
      <c r="AI10" s="409"/>
      <c r="AJ10" s="409"/>
      <c r="AK10" s="409"/>
      <c r="AL10" s="409"/>
      <c r="AM10" s="409"/>
      <c r="AN10" s="409"/>
      <c r="AO10" s="409"/>
      <c r="AP10" s="409"/>
      <c r="AQ10" s="409"/>
      <c r="AR10" s="409"/>
      <c r="AS10" s="409"/>
      <c r="AT10" s="409"/>
      <c r="AU10" s="409"/>
      <c r="AV10" s="409"/>
      <c r="AW10" s="409"/>
      <c r="AX10" s="409"/>
      <c r="AY10" s="409"/>
      <c r="AZ10" s="409"/>
      <c r="BA10" s="409"/>
      <c r="BB10" s="409"/>
      <c r="BC10" s="409"/>
      <c r="BD10" s="409"/>
      <c r="BE10" s="409"/>
      <c r="BF10" s="409"/>
      <c r="BG10" s="409"/>
      <c r="BH10" s="409"/>
      <c r="BI10" s="409"/>
      <c r="BJ10" s="409"/>
      <c r="BK10" s="409"/>
      <c r="BL10" s="409"/>
      <c r="BM10" s="409"/>
      <c r="BN10" s="409"/>
      <c r="BO10" s="409"/>
      <c r="BP10" s="409"/>
      <c r="BQ10" s="409"/>
    </row>
    <row r="11" spans="1:69" s="410" customFormat="1" ht="18" customHeight="1">
      <c r="A11" s="684"/>
      <c r="B11" s="496" t="s">
        <v>234</v>
      </c>
      <c r="C11" s="759"/>
      <c r="D11" s="795"/>
      <c r="E11" s="758"/>
      <c r="F11" s="402"/>
      <c r="G11" s="756"/>
      <c r="H11" s="760"/>
      <c r="I11" s="758"/>
      <c r="J11" s="895"/>
      <c r="K11" s="710"/>
      <c r="L11" s="789"/>
      <c r="M11" s="485"/>
      <c r="N11" s="489"/>
      <c r="O11" s="814"/>
      <c r="P11" s="789"/>
      <c r="Q11" s="485"/>
      <c r="R11" s="815"/>
      <c r="S11" s="818"/>
      <c r="T11" s="819"/>
      <c r="U11" s="758"/>
      <c r="V11" s="397"/>
      <c r="W11" s="429"/>
      <c r="X11" s="430"/>
      <c r="Y11" s="431"/>
      <c r="Z11" s="432"/>
      <c r="AA11" s="501"/>
      <c r="AB11" s="477"/>
      <c r="AC11" s="409"/>
      <c r="AD11" s="409"/>
      <c r="AE11" s="409"/>
      <c r="AF11" s="409"/>
      <c r="AG11" s="409"/>
      <c r="AH11" s="409"/>
      <c r="AI11" s="409"/>
      <c r="AJ11" s="409"/>
      <c r="AK11" s="409"/>
      <c r="AL11" s="409"/>
      <c r="AM11" s="409"/>
      <c r="AN11" s="409"/>
      <c r="AO11" s="409"/>
      <c r="AP11" s="409"/>
      <c r="AQ11" s="409"/>
      <c r="AR11" s="409"/>
      <c r="AS11" s="409"/>
      <c r="AT11" s="409"/>
      <c r="AU11" s="409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09"/>
      <c r="BQ11" s="409"/>
    </row>
    <row r="12" spans="1:69" s="410" customFormat="1" ht="18" customHeight="1">
      <c r="A12" s="696"/>
      <c r="B12" s="496" t="s">
        <v>235</v>
      </c>
      <c r="C12" s="770" t="s">
        <v>79</v>
      </c>
      <c r="D12" s="553" t="s">
        <v>15</v>
      </c>
      <c r="E12" s="503">
        <v>70</v>
      </c>
      <c r="F12" s="892"/>
      <c r="G12" s="770" t="s">
        <v>436</v>
      </c>
      <c r="H12" s="502" t="s">
        <v>354</v>
      </c>
      <c r="I12" s="503">
        <v>80</v>
      </c>
      <c r="J12" s="247"/>
      <c r="K12" s="771"/>
      <c r="L12" s="791"/>
      <c r="M12" s="503"/>
      <c r="N12" s="543"/>
      <c r="O12" s="821"/>
      <c r="P12" s="791"/>
      <c r="Q12" s="503"/>
      <c r="R12" s="820"/>
      <c r="S12" s="822"/>
      <c r="T12" s="823"/>
      <c r="U12" s="566"/>
      <c r="V12" s="617"/>
      <c r="W12" s="824"/>
      <c r="X12" s="799"/>
      <c r="Y12" s="800"/>
      <c r="Z12" s="700"/>
      <c r="AA12" s="478"/>
      <c r="AB12" s="477"/>
      <c r="AC12" s="409"/>
      <c r="AD12" s="409"/>
      <c r="AE12" s="409"/>
      <c r="AF12" s="409"/>
      <c r="AG12" s="409"/>
      <c r="AH12" s="409"/>
      <c r="AI12" s="409"/>
      <c r="AJ12" s="409"/>
      <c r="AK12" s="409"/>
      <c r="AL12" s="409"/>
      <c r="AM12" s="409"/>
      <c r="AN12" s="409"/>
      <c r="AO12" s="409"/>
      <c r="AP12" s="409"/>
      <c r="AQ12" s="409"/>
      <c r="AR12" s="409"/>
      <c r="AS12" s="409"/>
      <c r="AT12" s="409"/>
      <c r="AU12" s="409"/>
      <c r="AV12" s="409"/>
      <c r="AW12" s="409"/>
      <c r="AX12" s="409"/>
      <c r="AY12" s="409"/>
      <c r="AZ12" s="409"/>
      <c r="BA12" s="409"/>
      <c r="BB12" s="409"/>
      <c r="BC12" s="409"/>
      <c r="BD12" s="409"/>
      <c r="BE12" s="409"/>
      <c r="BF12" s="409"/>
      <c r="BG12" s="409"/>
      <c r="BH12" s="409"/>
      <c r="BI12" s="409"/>
      <c r="BJ12" s="409"/>
      <c r="BK12" s="409"/>
      <c r="BL12" s="409"/>
      <c r="BM12" s="409"/>
      <c r="BN12" s="409"/>
      <c r="BO12" s="409"/>
      <c r="BP12" s="409"/>
      <c r="BQ12" s="409"/>
    </row>
    <row r="13" spans="1:69" s="410" customFormat="1" ht="18" customHeight="1" thickBot="1">
      <c r="A13" s="825" t="s">
        <v>221</v>
      </c>
      <c r="B13" s="826">
        <f>E13+Q13+U13+I13</f>
        <v>13980</v>
      </c>
      <c r="C13" s="827" t="s">
        <v>87</v>
      </c>
      <c r="D13" s="828"/>
      <c r="E13" s="829">
        <f>SUM(E5:E12)</f>
        <v>3670</v>
      </c>
      <c r="F13" s="830">
        <f>SUM(F5:F12)</f>
        <v>0</v>
      </c>
      <c r="G13" s="511" t="s">
        <v>30</v>
      </c>
      <c r="H13" s="831"/>
      <c r="I13" s="570">
        <f>SUM(I5:I12)</f>
        <v>880</v>
      </c>
      <c r="J13" s="659">
        <f>SUM(J5:J12)</f>
        <v>0</v>
      </c>
      <c r="K13" s="676"/>
      <c r="L13" s="831"/>
      <c r="M13" s="513"/>
      <c r="N13" s="517"/>
      <c r="O13" s="827" t="s">
        <v>87</v>
      </c>
      <c r="P13" s="832"/>
      <c r="Q13" s="829">
        <f>SUM(Q5:Q12)</f>
        <v>430</v>
      </c>
      <c r="R13" s="830">
        <f>SUM(R5:R12)</f>
        <v>0</v>
      </c>
      <c r="S13" s="827" t="s">
        <v>87</v>
      </c>
      <c r="T13" s="832"/>
      <c r="U13" s="829">
        <f>SUM(U5:U12)</f>
        <v>9000</v>
      </c>
      <c r="V13" s="833">
        <f>SUM(V5:V12)</f>
        <v>0</v>
      </c>
      <c r="W13" s="834"/>
      <c r="X13" s="835"/>
      <c r="Y13" s="835"/>
      <c r="Z13" s="836"/>
      <c r="AA13" s="478"/>
      <c r="AB13" s="477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  <c r="AO13" s="409"/>
      <c r="AP13" s="409"/>
      <c r="AQ13" s="409"/>
      <c r="AR13" s="409"/>
      <c r="AS13" s="409"/>
      <c r="AT13" s="409"/>
      <c r="AU13" s="409"/>
      <c r="AV13" s="409"/>
      <c r="AW13" s="409"/>
      <c r="AX13" s="409"/>
      <c r="AY13" s="409"/>
      <c r="AZ13" s="409"/>
      <c r="BA13" s="409"/>
      <c r="BB13" s="409"/>
      <c r="BC13" s="409"/>
      <c r="BD13" s="409"/>
      <c r="BE13" s="409"/>
      <c r="BF13" s="409"/>
      <c r="BG13" s="409"/>
      <c r="BH13" s="409"/>
      <c r="BI13" s="409"/>
      <c r="BJ13" s="409"/>
      <c r="BK13" s="409"/>
      <c r="BL13" s="409"/>
      <c r="BM13" s="409"/>
      <c r="BN13" s="409"/>
      <c r="BO13" s="409"/>
      <c r="BP13" s="409"/>
      <c r="BQ13" s="409"/>
    </row>
    <row r="14" spans="1:69" s="410" customFormat="1" ht="18" customHeight="1">
      <c r="A14" s="837"/>
      <c r="B14" s="838"/>
      <c r="C14" s="779" t="s">
        <v>94</v>
      </c>
      <c r="D14" s="647"/>
      <c r="E14" s="471" t="s">
        <v>39</v>
      </c>
      <c r="F14" s="472" t="s">
        <v>40</v>
      </c>
      <c r="G14" s="839" t="s">
        <v>223</v>
      </c>
      <c r="H14" s="647"/>
      <c r="I14" s="471" t="s">
        <v>39</v>
      </c>
      <c r="J14" s="472" t="s">
        <v>40</v>
      </c>
      <c r="K14" s="783" t="s">
        <v>224</v>
      </c>
      <c r="L14" s="647"/>
      <c r="M14" s="471" t="s">
        <v>39</v>
      </c>
      <c r="N14" s="472" t="s">
        <v>40</v>
      </c>
      <c r="O14" s="783" t="s">
        <v>225</v>
      </c>
      <c r="P14" s="647"/>
      <c r="Q14" s="471" t="s">
        <v>39</v>
      </c>
      <c r="R14" s="780" t="s">
        <v>40</v>
      </c>
      <c r="S14" s="840" t="s">
        <v>222</v>
      </c>
      <c r="T14" s="841"/>
      <c r="U14" s="842" t="s">
        <v>39</v>
      </c>
      <c r="V14" s="843" t="s">
        <v>40</v>
      </c>
      <c r="W14" s="844" t="s">
        <v>222</v>
      </c>
      <c r="X14" s="841"/>
      <c r="Y14" s="842" t="s">
        <v>39</v>
      </c>
      <c r="Z14" s="845" t="s">
        <v>40</v>
      </c>
      <c r="AA14" s="478"/>
      <c r="AB14" s="477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409"/>
      <c r="AP14" s="409"/>
      <c r="AQ14" s="409"/>
      <c r="AR14" s="409"/>
      <c r="AS14" s="409"/>
      <c r="AT14" s="409"/>
      <c r="AU14" s="409"/>
      <c r="AV14" s="409"/>
      <c r="AW14" s="409"/>
      <c r="AX14" s="409"/>
      <c r="AY14" s="409"/>
      <c r="AZ14" s="409"/>
      <c r="BA14" s="409"/>
      <c r="BB14" s="409"/>
      <c r="BC14" s="409"/>
      <c r="BD14" s="409"/>
      <c r="BE14" s="409"/>
      <c r="BF14" s="409"/>
      <c r="BG14" s="409"/>
      <c r="BH14" s="409"/>
      <c r="BI14" s="409"/>
      <c r="BJ14" s="409"/>
      <c r="BK14" s="409"/>
      <c r="BL14" s="409"/>
      <c r="BM14" s="409"/>
      <c r="BN14" s="409"/>
      <c r="BO14" s="409"/>
      <c r="BP14" s="409"/>
      <c r="BQ14" s="409"/>
    </row>
    <row r="15" spans="1:69" s="410" customFormat="1" ht="18" customHeight="1">
      <c r="A15" s="846"/>
      <c r="B15" s="584"/>
      <c r="C15" s="487" t="s">
        <v>336</v>
      </c>
      <c r="D15" s="498" t="s">
        <v>15</v>
      </c>
      <c r="E15" s="485">
        <v>2260</v>
      </c>
      <c r="F15" s="144"/>
      <c r="G15" s="549" t="s">
        <v>336</v>
      </c>
      <c r="H15" s="498" t="s">
        <v>354</v>
      </c>
      <c r="I15" s="485">
        <v>1700</v>
      </c>
      <c r="J15" s="144"/>
      <c r="K15" s="549" t="s">
        <v>336</v>
      </c>
      <c r="L15" s="498" t="s">
        <v>354</v>
      </c>
      <c r="M15" s="485">
        <v>450</v>
      </c>
      <c r="N15" s="144"/>
      <c r="O15" s="847" t="s">
        <v>335</v>
      </c>
      <c r="P15" s="789"/>
      <c r="Q15" s="848">
        <v>1450</v>
      </c>
      <c r="R15" s="232"/>
      <c r="S15" s="849" t="s">
        <v>238</v>
      </c>
      <c r="T15" s="789"/>
      <c r="U15" s="485">
        <v>2050</v>
      </c>
      <c r="V15" s="144"/>
      <c r="W15" s="748" t="s">
        <v>243</v>
      </c>
      <c r="X15" s="850"/>
      <c r="Y15" s="483">
        <v>3100</v>
      </c>
      <c r="Z15" s="272"/>
      <c r="AA15" s="478"/>
      <c r="AB15" s="477"/>
      <c r="AC15" s="409"/>
      <c r="AD15" s="409"/>
      <c r="AE15" s="409"/>
      <c r="AF15" s="409"/>
      <c r="AG15" s="409"/>
      <c r="AH15" s="409"/>
      <c r="AI15" s="409"/>
      <c r="AJ15" s="409"/>
      <c r="AK15" s="409"/>
      <c r="AL15" s="409"/>
      <c r="AM15" s="409"/>
      <c r="AN15" s="409"/>
      <c r="AO15" s="409"/>
      <c r="AP15" s="409"/>
      <c r="AQ15" s="409"/>
      <c r="AR15" s="409"/>
      <c r="AS15" s="409"/>
      <c r="AT15" s="409"/>
      <c r="AU15" s="409"/>
      <c r="AV15" s="409"/>
      <c r="AW15" s="409"/>
      <c r="AX15" s="409"/>
      <c r="AY15" s="409"/>
      <c r="AZ15" s="409"/>
      <c r="BA15" s="409"/>
      <c r="BB15" s="409"/>
      <c r="BC15" s="409"/>
      <c r="BD15" s="409"/>
      <c r="BE15" s="409"/>
      <c r="BF15" s="409"/>
      <c r="BG15" s="409"/>
      <c r="BH15" s="409"/>
      <c r="BI15" s="409"/>
      <c r="BJ15" s="409"/>
      <c r="BK15" s="409"/>
      <c r="BL15" s="409"/>
      <c r="BM15" s="409"/>
      <c r="BN15" s="409"/>
      <c r="BO15" s="409"/>
      <c r="BP15" s="409"/>
      <c r="BQ15" s="409"/>
    </row>
    <row r="16" spans="1:69" s="410" customFormat="1" ht="18" customHeight="1">
      <c r="A16" s="851"/>
      <c r="B16" s="584"/>
      <c r="C16" s="437" t="s">
        <v>335</v>
      </c>
      <c r="D16" s="498" t="s">
        <v>15</v>
      </c>
      <c r="E16" s="485">
        <v>1500</v>
      </c>
      <c r="F16" s="142"/>
      <c r="G16" s="437" t="s">
        <v>335</v>
      </c>
      <c r="H16" s="762" t="s">
        <v>354</v>
      </c>
      <c r="I16" s="551">
        <v>1300</v>
      </c>
      <c r="J16" s="142"/>
      <c r="K16" s="437" t="s">
        <v>335</v>
      </c>
      <c r="L16" s="498" t="s">
        <v>354</v>
      </c>
      <c r="M16" s="485">
        <v>380</v>
      </c>
      <c r="N16" s="142"/>
      <c r="O16" s="852" t="s">
        <v>337</v>
      </c>
      <c r="P16" s="791"/>
      <c r="Q16" s="853">
        <v>1350</v>
      </c>
      <c r="R16" s="231"/>
      <c r="S16" s="854" t="s">
        <v>239</v>
      </c>
      <c r="T16" s="789"/>
      <c r="U16" s="485">
        <v>780</v>
      </c>
      <c r="V16" s="142"/>
      <c r="W16" s="669" t="s">
        <v>244</v>
      </c>
      <c r="X16" s="793"/>
      <c r="Y16" s="439">
        <v>3300</v>
      </c>
      <c r="Z16" s="273"/>
      <c r="AA16" s="478"/>
      <c r="AB16" s="477"/>
      <c r="AC16" s="409"/>
      <c r="AD16" s="409"/>
      <c r="AE16" s="409"/>
      <c r="AF16" s="409"/>
      <c r="AG16" s="409"/>
      <c r="AH16" s="409"/>
      <c r="AI16" s="409"/>
      <c r="AJ16" s="409"/>
      <c r="AK16" s="409"/>
      <c r="AL16" s="409"/>
      <c r="AM16" s="409"/>
      <c r="AN16" s="409"/>
      <c r="AO16" s="409"/>
      <c r="AP16" s="409"/>
      <c r="AQ16" s="409"/>
      <c r="AR16" s="409"/>
      <c r="AS16" s="409"/>
      <c r="AT16" s="409"/>
      <c r="AU16" s="409"/>
      <c r="AV16" s="409"/>
      <c r="AW16" s="409"/>
      <c r="AX16" s="409"/>
      <c r="AY16" s="409"/>
      <c r="AZ16" s="409"/>
      <c r="BA16" s="409"/>
      <c r="BB16" s="409"/>
      <c r="BC16" s="409"/>
      <c r="BD16" s="409"/>
      <c r="BE16" s="409"/>
      <c r="BF16" s="409"/>
      <c r="BG16" s="409"/>
      <c r="BH16" s="409"/>
      <c r="BI16" s="409"/>
      <c r="BJ16" s="409"/>
      <c r="BK16" s="409"/>
      <c r="BL16" s="409"/>
      <c r="BM16" s="409"/>
      <c r="BN16" s="409"/>
      <c r="BO16" s="409"/>
      <c r="BP16" s="409"/>
      <c r="BQ16" s="409"/>
    </row>
    <row r="17" spans="1:69" s="410" customFormat="1" ht="18" customHeight="1">
      <c r="A17" s="846"/>
      <c r="B17" s="713"/>
      <c r="C17" s="437" t="s">
        <v>338</v>
      </c>
      <c r="D17" s="498" t="s">
        <v>15</v>
      </c>
      <c r="E17" s="485">
        <v>700</v>
      </c>
      <c r="F17" s="142"/>
      <c r="G17" s="437" t="s">
        <v>338</v>
      </c>
      <c r="H17" s="438" t="s">
        <v>354</v>
      </c>
      <c r="I17" s="439">
        <v>450</v>
      </c>
      <c r="J17" s="142"/>
      <c r="K17" s="437" t="s">
        <v>338</v>
      </c>
      <c r="L17" s="498" t="s">
        <v>354</v>
      </c>
      <c r="M17" s="485">
        <v>50</v>
      </c>
      <c r="N17" s="142"/>
      <c r="O17" s="855" t="s">
        <v>338</v>
      </c>
      <c r="P17" s="793"/>
      <c r="Q17" s="856">
        <v>1200</v>
      </c>
      <c r="R17" s="231"/>
      <c r="S17" s="857" t="s">
        <v>240</v>
      </c>
      <c r="T17" s="793"/>
      <c r="U17" s="439">
        <v>3110</v>
      </c>
      <c r="V17" s="142"/>
      <c r="W17" s="669" t="s">
        <v>49</v>
      </c>
      <c r="X17" s="793"/>
      <c r="Y17" s="439">
        <v>2010</v>
      </c>
      <c r="Z17" s="273"/>
      <c r="AA17" s="478"/>
      <c r="AB17" s="477"/>
      <c r="AC17" s="409"/>
      <c r="AD17" s="409"/>
      <c r="AE17" s="409"/>
      <c r="AF17" s="409"/>
      <c r="AG17" s="409"/>
      <c r="AH17" s="409"/>
      <c r="AI17" s="409"/>
      <c r="AJ17" s="409"/>
      <c r="AK17" s="409"/>
      <c r="AL17" s="409"/>
      <c r="AM17" s="409"/>
      <c r="AN17" s="409"/>
      <c r="AO17" s="409"/>
      <c r="AP17" s="409"/>
      <c r="AQ17" s="409"/>
      <c r="AR17" s="409"/>
      <c r="AS17" s="409"/>
      <c r="AT17" s="409"/>
      <c r="AU17" s="409"/>
      <c r="AV17" s="409"/>
      <c r="AW17" s="409"/>
      <c r="AX17" s="409"/>
      <c r="AY17" s="409"/>
      <c r="AZ17" s="409"/>
      <c r="BA17" s="409"/>
      <c r="BB17" s="409"/>
      <c r="BC17" s="409"/>
      <c r="BD17" s="409"/>
      <c r="BE17" s="409"/>
      <c r="BF17" s="409"/>
      <c r="BG17" s="409"/>
      <c r="BH17" s="409"/>
      <c r="BI17" s="409"/>
      <c r="BJ17" s="409"/>
      <c r="BK17" s="409"/>
      <c r="BL17" s="409"/>
      <c r="BM17" s="409"/>
      <c r="BN17" s="409"/>
      <c r="BO17" s="409"/>
      <c r="BP17" s="409"/>
      <c r="BQ17" s="409"/>
    </row>
    <row r="18" spans="1:69" s="410" customFormat="1" ht="18" customHeight="1">
      <c r="A18" s="851"/>
      <c r="B18" s="584"/>
      <c r="C18" s="541" t="s">
        <v>311</v>
      </c>
      <c r="D18" s="498"/>
      <c r="E18" s="439"/>
      <c r="F18" s="440"/>
      <c r="G18" s="437" t="s">
        <v>315</v>
      </c>
      <c r="H18" s="793"/>
      <c r="I18" s="439"/>
      <c r="J18" s="440"/>
      <c r="K18" s="437" t="s">
        <v>312</v>
      </c>
      <c r="L18" s="793"/>
      <c r="M18" s="439"/>
      <c r="N18" s="440"/>
      <c r="O18" s="855"/>
      <c r="P18" s="793"/>
      <c r="Q18" s="856"/>
      <c r="R18" s="858"/>
      <c r="S18" s="857" t="s">
        <v>44</v>
      </c>
      <c r="T18" s="793"/>
      <c r="U18" s="439">
        <v>1770</v>
      </c>
      <c r="V18" s="142"/>
      <c r="W18" s="770" t="s">
        <v>50</v>
      </c>
      <c r="X18" s="791"/>
      <c r="Y18" s="503">
        <v>1700</v>
      </c>
      <c r="Z18" s="273"/>
      <c r="AA18" s="478"/>
      <c r="AB18" s="477"/>
      <c r="AC18" s="409"/>
      <c r="AD18" s="409"/>
      <c r="AE18" s="409"/>
      <c r="AF18" s="409"/>
      <c r="AG18" s="409"/>
      <c r="AH18" s="409"/>
      <c r="AI18" s="409"/>
      <c r="AJ18" s="409"/>
      <c r="AK18" s="409"/>
      <c r="AL18" s="409"/>
      <c r="AM18" s="409"/>
      <c r="AN18" s="409"/>
      <c r="AO18" s="409"/>
      <c r="AP18" s="409"/>
      <c r="AQ18" s="409"/>
      <c r="AR18" s="409"/>
      <c r="AS18" s="409"/>
      <c r="AT18" s="409"/>
      <c r="AU18" s="409"/>
      <c r="AV18" s="409"/>
      <c r="AW18" s="409"/>
      <c r="AX18" s="409"/>
      <c r="AY18" s="409"/>
      <c r="AZ18" s="409"/>
      <c r="BA18" s="409"/>
      <c r="BB18" s="409"/>
      <c r="BC18" s="409"/>
      <c r="BD18" s="409"/>
      <c r="BE18" s="409"/>
      <c r="BF18" s="409"/>
      <c r="BG18" s="409"/>
      <c r="BH18" s="409"/>
      <c r="BI18" s="409"/>
      <c r="BJ18" s="409"/>
      <c r="BK18" s="409"/>
      <c r="BL18" s="409"/>
      <c r="BM18" s="409"/>
      <c r="BN18" s="409"/>
      <c r="BO18" s="409"/>
      <c r="BP18" s="409"/>
      <c r="BQ18" s="409"/>
    </row>
    <row r="19" spans="1:69" s="410" customFormat="1" ht="18" customHeight="1">
      <c r="A19" s="851"/>
      <c r="B19" s="584"/>
      <c r="C19" s="541" t="s">
        <v>0</v>
      </c>
      <c r="D19" s="498"/>
      <c r="E19" s="503">
        <v>20</v>
      </c>
      <c r="F19" s="142"/>
      <c r="G19" s="859" t="s">
        <v>314</v>
      </c>
      <c r="H19" s="789"/>
      <c r="I19" s="485"/>
      <c r="J19" s="489"/>
      <c r="K19" s="437"/>
      <c r="L19" s="793"/>
      <c r="M19" s="439"/>
      <c r="N19" s="504"/>
      <c r="O19" s="852"/>
      <c r="P19" s="791"/>
      <c r="Q19" s="853"/>
      <c r="R19" s="860"/>
      <c r="S19" s="861" t="s">
        <v>45</v>
      </c>
      <c r="T19" s="791"/>
      <c r="U19" s="503">
        <v>2650</v>
      </c>
      <c r="V19" s="142"/>
      <c r="W19" s="669" t="s">
        <v>51</v>
      </c>
      <c r="X19" s="793"/>
      <c r="Y19" s="439">
        <v>5830</v>
      </c>
      <c r="Z19" s="273"/>
      <c r="AA19" s="478"/>
      <c r="AB19" s="477"/>
      <c r="AC19" s="409"/>
      <c r="AD19" s="409"/>
      <c r="AE19" s="409"/>
      <c r="AF19" s="409"/>
      <c r="AG19" s="409"/>
      <c r="AH19" s="409"/>
      <c r="AI19" s="409"/>
      <c r="AJ19" s="409"/>
      <c r="AK19" s="409"/>
      <c r="AL19" s="409"/>
      <c r="AM19" s="409"/>
      <c r="AN19" s="409"/>
      <c r="AO19" s="409"/>
      <c r="AP19" s="409"/>
      <c r="AQ19" s="409"/>
      <c r="AR19" s="409"/>
      <c r="AS19" s="409"/>
      <c r="AT19" s="409"/>
      <c r="AU19" s="409"/>
      <c r="AV19" s="409"/>
      <c r="AW19" s="409"/>
      <c r="AX19" s="409"/>
      <c r="AY19" s="409"/>
      <c r="AZ19" s="409"/>
      <c r="BA19" s="409"/>
      <c r="BB19" s="409"/>
      <c r="BC19" s="409"/>
      <c r="BD19" s="409"/>
      <c r="BE19" s="409"/>
      <c r="BF19" s="409"/>
      <c r="BG19" s="409"/>
      <c r="BH19" s="409"/>
      <c r="BI19" s="409"/>
      <c r="BJ19" s="409"/>
      <c r="BK19" s="409"/>
      <c r="BL19" s="409"/>
      <c r="BM19" s="409"/>
      <c r="BN19" s="409"/>
      <c r="BO19" s="409"/>
      <c r="BP19" s="409"/>
      <c r="BQ19" s="409"/>
    </row>
    <row r="20" spans="1:69" s="410" customFormat="1" ht="18" customHeight="1">
      <c r="A20" s="862" t="s">
        <v>247</v>
      </c>
      <c r="B20" s="863"/>
      <c r="C20" s="669" t="s">
        <v>1</v>
      </c>
      <c r="D20" s="498"/>
      <c r="E20" s="439">
        <v>20</v>
      </c>
      <c r="F20" s="142"/>
      <c r="G20" s="541"/>
      <c r="H20" s="791"/>
      <c r="I20" s="503"/>
      <c r="J20" s="543"/>
      <c r="K20" s="541"/>
      <c r="L20" s="791"/>
      <c r="M20" s="503"/>
      <c r="N20" s="543"/>
      <c r="O20" s="855"/>
      <c r="P20" s="793"/>
      <c r="Q20" s="856"/>
      <c r="R20" s="858"/>
      <c r="S20" s="864" t="s">
        <v>46</v>
      </c>
      <c r="T20" s="793"/>
      <c r="U20" s="439">
        <v>2400</v>
      </c>
      <c r="V20" s="142"/>
      <c r="W20" s="497" t="s">
        <v>419</v>
      </c>
      <c r="X20" s="789"/>
      <c r="Y20" s="485">
        <v>3300</v>
      </c>
      <c r="Z20" s="273"/>
      <c r="AA20" s="478"/>
      <c r="AB20" s="477"/>
      <c r="AC20" s="409"/>
      <c r="AD20" s="409"/>
      <c r="AE20" s="409"/>
      <c r="AF20" s="409"/>
      <c r="AG20" s="409"/>
      <c r="AH20" s="409"/>
      <c r="AI20" s="409"/>
      <c r="AJ20" s="409"/>
      <c r="AK20" s="409"/>
      <c r="AL20" s="409"/>
      <c r="AM20" s="409"/>
      <c r="AN20" s="409"/>
      <c r="AO20" s="409"/>
      <c r="AP20" s="409"/>
      <c r="AQ20" s="409"/>
      <c r="AR20" s="409"/>
      <c r="AS20" s="409"/>
      <c r="AT20" s="409"/>
      <c r="AU20" s="409"/>
      <c r="AV20" s="409"/>
      <c r="AW20" s="409"/>
      <c r="AX20" s="409"/>
      <c r="AY20" s="409"/>
      <c r="AZ20" s="409"/>
      <c r="BA20" s="409"/>
      <c r="BB20" s="409"/>
      <c r="BC20" s="409"/>
      <c r="BD20" s="409"/>
      <c r="BE20" s="409"/>
      <c r="BF20" s="409"/>
      <c r="BG20" s="409"/>
      <c r="BH20" s="409"/>
      <c r="BI20" s="409"/>
      <c r="BJ20" s="409"/>
      <c r="BK20" s="409"/>
      <c r="BL20" s="409"/>
      <c r="BM20" s="409"/>
      <c r="BN20" s="409"/>
      <c r="BO20" s="409"/>
      <c r="BP20" s="409"/>
      <c r="BQ20" s="409"/>
    </row>
    <row r="21" spans="1:69" s="410" customFormat="1" ht="18" customHeight="1">
      <c r="A21" s="865" t="s">
        <v>248</v>
      </c>
      <c r="B21" s="866"/>
      <c r="C21" s="669"/>
      <c r="D21" s="498"/>
      <c r="E21" s="439"/>
      <c r="F21" s="440"/>
      <c r="G21" s="437"/>
      <c r="H21" s="793"/>
      <c r="I21" s="439"/>
      <c r="J21" s="504"/>
      <c r="K21" s="653"/>
      <c r="L21" s="793"/>
      <c r="M21" s="439"/>
      <c r="N21" s="504"/>
      <c r="O21" s="867"/>
      <c r="P21" s="793"/>
      <c r="Q21" s="856"/>
      <c r="R21" s="868"/>
      <c r="S21" s="869" t="s">
        <v>307</v>
      </c>
      <c r="T21" s="789"/>
      <c r="U21" s="485">
        <v>2200</v>
      </c>
      <c r="V21" s="142"/>
      <c r="W21" s="497" t="s">
        <v>52</v>
      </c>
      <c r="X21" s="793"/>
      <c r="Y21" s="439">
        <v>1780</v>
      </c>
      <c r="Z21" s="273"/>
      <c r="AA21" s="478"/>
      <c r="AB21" s="477"/>
      <c r="AC21" s="409"/>
      <c r="AD21" s="409"/>
      <c r="AE21" s="409"/>
      <c r="AF21" s="409"/>
      <c r="AG21" s="409"/>
      <c r="AH21" s="409"/>
      <c r="AI21" s="409"/>
      <c r="AJ21" s="409"/>
      <c r="AK21" s="409"/>
      <c r="AL21" s="409"/>
      <c r="AM21" s="409"/>
      <c r="AN21" s="409"/>
      <c r="AO21" s="409"/>
      <c r="AP21" s="409"/>
      <c r="AQ21" s="409"/>
      <c r="AR21" s="409"/>
      <c r="AS21" s="409"/>
      <c r="AT21" s="409"/>
      <c r="AU21" s="409"/>
      <c r="AV21" s="409"/>
      <c r="AW21" s="409"/>
      <c r="AX21" s="409"/>
      <c r="AY21" s="409"/>
      <c r="AZ21" s="409"/>
      <c r="BA21" s="409"/>
      <c r="BB21" s="409"/>
      <c r="BC21" s="409"/>
      <c r="BD21" s="409"/>
      <c r="BE21" s="409"/>
      <c r="BF21" s="409"/>
      <c r="BG21" s="409"/>
      <c r="BH21" s="409"/>
      <c r="BI21" s="409"/>
      <c r="BJ21" s="409"/>
      <c r="BK21" s="409"/>
      <c r="BL21" s="409"/>
      <c r="BM21" s="409"/>
      <c r="BN21" s="409"/>
      <c r="BO21" s="409"/>
      <c r="BP21" s="409"/>
      <c r="BQ21" s="409"/>
    </row>
    <row r="22" spans="1:69" s="410" customFormat="1" ht="18" customHeight="1">
      <c r="A22" s="846"/>
      <c r="B22" s="584"/>
      <c r="C22" s="487"/>
      <c r="D22" s="498"/>
      <c r="E22" s="485"/>
      <c r="F22" s="489"/>
      <c r="G22" s="487"/>
      <c r="H22" s="789"/>
      <c r="I22" s="485"/>
      <c r="J22" s="552"/>
      <c r="K22" s="487"/>
      <c r="L22" s="789"/>
      <c r="M22" s="485"/>
      <c r="N22" s="552"/>
      <c r="O22" s="433"/>
      <c r="P22" s="434"/>
      <c r="Q22" s="435"/>
      <c r="R22" s="434"/>
      <c r="S22" s="864" t="s">
        <v>11</v>
      </c>
      <c r="T22" s="793"/>
      <c r="U22" s="439">
        <v>2150</v>
      </c>
      <c r="V22" s="142"/>
      <c r="W22" s="669" t="s">
        <v>53</v>
      </c>
      <c r="X22" s="793"/>
      <c r="Y22" s="439">
        <v>2180</v>
      </c>
      <c r="Z22" s="273"/>
      <c r="AA22" s="478"/>
      <c r="AB22" s="477"/>
      <c r="AC22" s="409"/>
      <c r="AD22" s="409"/>
      <c r="AE22" s="409"/>
      <c r="AF22" s="409"/>
      <c r="AG22" s="409"/>
      <c r="AH22" s="409"/>
      <c r="AI22" s="409"/>
      <c r="AJ22" s="409"/>
      <c r="AK22" s="409"/>
      <c r="AL22" s="409"/>
      <c r="AM22" s="409"/>
      <c r="AN22" s="409"/>
      <c r="AO22" s="409"/>
      <c r="AP22" s="409"/>
      <c r="AQ22" s="409"/>
      <c r="AR22" s="409"/>
      <c r="AS22" s="409"/>
      <c r="AT22" s="409"/>
      <c r="AU22" s="409"/>
      <c r="AV22" s="409"/>
      <c r="AW22" s="409"/>
      <c r="AX22" s="409"/>
      <c r="AY22" s="409"/>
      <c r="AZ22" s="409"/>
      <c r="BA22" s="409"/>
      <c r="BB22" s="409"/>
      <c r="BC22" s="409"/>
      <c r="BD22" s="409"/>
      <c r="BE22" s="409"/>
      <c r="BF22" s="409"/>
      <c r="BG22" s="409"/>
      <c r="BH22" s="409"/>
      <c r="BI22" s="409"/>
      <c r="BJ22" s="409"/>
      <c r="BK22" s="409"/>
      <c r="BL22" s="409"/>
      <c r="BM22" s="409"/>
      <c r="BN22" s="409"/>
      <c r="BO22" s="409"/>
      <c r="BP22" s="409"/>
      <c r="BQ22" s="409"/>
    </row>
    <row r="23" spans="1:69" s="410" customFormat="1" ht="18" customHeight="1">
      <c r="A23" s="846"/>
      <c r="B23" s="870"/>
      <c r="C23" s="497"/>
      <c r="D23" s="438"/>
      <c r="E23" s="485"/>
      <c r="F23" s="489"/>
      <c r="G23" s="511" t="s">
        <v>133</v>
      </c>
      <c r="H23" s="831"/>
      <c r="I23" s="513">
        <f>SUM(I15:I22)</f>
        <v>3450</v>
      </c>
      <c r="J23" s="514">
        <f>SUM(J15:J22)</f>
        <v>0</v>
      </c>
      <c r="K23" s="511" t="s">
        <v>133</v>
      </c>
      <c r="L23" s="831"/>
      <c r="M23" s="513">
        <f>SUM(M15:M22)</f>
        <v>880</v>
      </c>
      <c r="N23" s="514">
        <f>SUM(N15:N22)</f>
        <v>0</v>
      </c>
      <c r="O23" s="511" t="s">
        <v>133</v>
      </c>
      <c r="P23" s="831"/>
      <c r="Q23" s="513">
        <f>SUM(Q15:Q22)</f>
        <v>4000</v>
      </c>
      <c r="R23" s="871">
        <f>SUM(R15:R22)</f>
        <v>0</v>
      </c>
      <c r="S23" s="864" t="s">
        <v>47</v>
      </c>
      <c r="T23" s="793"/>
      <c r="U23" s="439">
        <v>990</v>
      </c>
      <c r="V23" s="142"/>
      <c r="W23" s="669" t="s">
        <v>54</v>
      </c>
      <c r="X23" s="793"/>
      <c r="Y23" s="439">
        <v>2550</v>
      </c>
      <c r="Z23" s="273"/>
      <c r="AA23" s="478"/>
      <c r="AB23" s="477"/>
      <c r="AC23" s="409"/>
      <c r="AD23" s="409"/>
      <c r="AE23" s="409"/>
      <c r="AF23" s="409"/>
      <c r="AG23" s="409"/>
      <c r="AH23" s="409"/>
      <c r="AI23" s="409"/>
      <c r="AJ23" s="409"/>
      <c r="AK23" s="409"/>
      <c r="AL23" s="409"/>
      <c r="AM23" s="409"/>
      <c r="AN23" s="409"/>
      <c r="AO23" s="409"/>
      <c r="AP23" s="409"/>
      <c r="AQ23" s="409"/>
      <c r="AR23" s="409"/>
      <c r="AS23" s="409"/>
      <c r="AT23" s="409"/>
      <c r="AU23" s="409"/>
      <c r="AV23" s="409"/>
      <c r="AW23" s="409"/>
      <c r="AX23" s="409"/>
      <c r="AY23" s="409"/>
      <c r="AZ23" s="409"/>
      <c r="BA23" s="409"/>
      <c r="BB23" s="409"/>
      <c r="BC23" s="409"/>
      <c r="BD23" s="409"/>
      <c r="BE23" s="409"/>
      <c r="BF23" s="409"/>
      <c r="BG23" s="409"/>
      <c r="BH23" s="409"/>
      <c r="BI23" s="409"/>
      <c r="BJ23" s="409"/>
      <c r="BK23" s="409"/>
      <c r="BL23" s="409"/>
      <c r="BM23" s="409"/>
      <c r="BN23" s="409"/>
      <c r="BO23" s="409"/>
      <c r="BP23" s="409"/>
      <c r="BQ23" s="409"/>
    </row>
    <row r="24" spans="1:69" s="410" customFormat="1" ht="18" customHeight="1">
      <c r="A24" s="846"/>
      <c r="B24" s="872"/>
      <c r="C24" s="437"/>
      <c r="D24" s="438"/>
      <c r="E24" s="439"/>
      <c r="F24" s="489"/>
      <c r="G24" s="873" t="s">
        <v>20</v>
      </c>
      <c r="H24" s="519"/>
      <c r="I24" s="471" t="s">
        <v>39</v>
      </c>
      <c r="J24" s="472" t="s">
        <v>40</v>
      </c>
      <c r="K24" s="873" t="s">
        <v>445</v>
      </c>
      <c r="L24" s="519"/>
      <c r="M24" s="471" t="s">
        <v>39</v>
      </c>
      <c r="N24" s="472" t="s">
        <v>40</v>
      </c>
      <c r="O24" s="714"/>
      <c r="P24" s="793"/>
      <c r="Q24" s="439"/>
      <c r="R24" s="587"/>
      <c r="S24" s="864" t="s">
        <v>48</v>
      </c>
      <c r="T24" s="793"/>
      <c r="U24" s="439">
        <v>2750</v>
      </c>
      <c r="V24" s="142"/>
      <c r="W24" s="669" t="s">
        <v>55</v>
      </c>
      <c r="X24" s="793"/>
      <c r="Y24" s="439">
        <v>3700</v>
      </c>
      <c r="Z24" s="273"/>
      <c r="AA24" s="478"/>
      <c r="AB24" s="477"/>
      <c r="AC24" s="409"/>
      <c r="AD24" s="409"/>
      <c r="AE24" s="409"/>
      <c r="AF24" s="409"/>
      <c r="AG24" s="409"/>
      <c r="AH24" s="409"/>
      <c r="AI24" s="409"/>
      <c r="AJ24" s="409"/>
      <c r="AK24" s="409"/>
      <c r="AL24" s="409"/>
      <c r="AM24" s="409"/>
      <c r="AN24" s="409"/>
      <c r="AO24" s="409"/>
      <c r="AP24" s="409"/>
      <c r="AQ24" s="409"/>
      <c r="AR24" s="409"/>
      <c r="AS24" s="409"/>
      <c r="AT24" s="409"/>
      <c r="AU24" s="409"/>
      <c r="AV24" s="409"/>
      <c r="AW24" s="409"/>
      <c r="AX24" s="409"/>
      <c r="AY24" s="409"/>
      <c r="AZ24" s="409"/>
      <c r="BA24" s="409"/>
      <c r="BB24" s="409"/>
      <c r="BC24" s="409"/>
      <c r="BD24" s="409"/>
      <c r="BE24" s="409"/>
      <c r="BF24" s="409"/>
      <c r="BG24" s="409"/>
      <c r="BH24" s="409"/>
      <c r="BI24" s="409"/>
      <c r="BJ24" s="409"/>
      <c r="BK24" s="409"/>
      <c r="BL24" s="409"/>
      <c r="BM24" s="409"/>
      <c r="BN24" s="409"/>
      <c r="BO24" s="409"/>
      <c r="BP24" s="409"/>
      <c r="BQ24" s="409"/>
    </row>
    <row r="25" spans="1:69" s="410" customFormat="1" ht="18" customHeight="1" thickBot="1">
      <c r="A25" s="846"/>
      <c r="B25" s="596"/>
      <c r="C25" s="437"/>
      <c r="D25" s="438"/>
      <c r="E25" s="439"/>
      <c r="F25" s="489"/>
      <c r="G25" s="523" t="s">
        <v>276</v>
      </c>
      <c r="H25" s="498" t="s">
        <v>354</v>
      </c>
      <c r="I25" s="485">
        <v>850</v>
      </c>
      <c r="J25" s="144"/>
      <c r="K25" s="874" t="s">
        <v>110</v>
      </c>
      <c r="L25" s="498" t="s">
        <v>354</v>
      </c>
      <c r="M25" s="485">
        <v>300</v>
      </c>
      <c r="N25" s="144"/>
      <c r="O25" s="714"/>
      <c r="P25" s="793"/>
      <c r="Q25" s="439"/>
      <c r="R25" s="802"/>
      <c r="S25" s="875" t="s">
        <v>27</v>
      </c>
      <c r="T25" s="793"/>
      <c r="U25" s="439">
        <v>2100</v>
      </c>
      <c r="V25" s="142"/>
      <c r="W25" s="876" t="s">
        <v>245</v>
      </c>
      <c r="X25" s="877"/>
      <c r="Y25" s="878">
        <v>190</v>
      </c>
      <c r="Z25" s="274"/>
      <c r="AA25" s="478"/>
      <c r="AB25" s="477"/>
      <c r="AC25" s="409"/>
      <c r="AD25" s="409"/>
      <c r="AE25" s="409"/>
      <c r="AF25" s="409"/>
      <c r="AG25" s="409"/>
      <c r="AH25" s="409"/>
      <c r="AI25" s="409"/>
      <c r="AJ25" s="409"/>
      <c r="AK25" s="409"/>
      <c r="AL25" s="409"/>
      <c r="AM25" s="409"/>
      <c r="AN25" s="409"/>
      <c r="AO25" s="409"/>
      <c r="AP25" s="409"/>
      <c r="AQ25" s="409"/>
      <c r="AR25" s="409"/>
      <c r="AS25" s="409"/>
      <c r="AT25" s="409"/>
      <c r="AU25" s="409"/>
      <c r="AV25" s="409"/>
      <c r="AW25" s="409"/>
      <c r="AX25" s="409"/>
      <c r="AY25" s="409"/>
      <c r="AZ25" s="409"/>
      <c r="BA25" s="409"/>
      <c r="BB25" s="409"/>
      <c r="BC25" s="409"/>
      <c r="BD25" s="409"/>
      <c r="BE25" s="409"/>
      <c r="BF25" s="409"/>
      <c r="BG25" s="409"/>
      <c r="BH25" s="409"/>
      <c r="BI25" s="409"/>
      <c r="BJ25" s="409"/>
      <c r="BK25" s="409"/>
      <c r="BL25" s="409"/>
      <c r="BM25" s="409"/>
      <c r="BN25" s="409"/>
      <c r="BO25" s="409"/>
      <c r="BP25" s="409"/>
      <c r="BQ25" s="409"/>
    </row>
    <row r="26" spans="1:69" s="410" customFormat="1" ht="18" customHeight="1">
      <c r="A26" s="846"/>
      <c r="B26" s="872"/>
      <c r="C26" s="437"/>
      <c r="D26" s="438"/>
      <c r="E26" s="439"/>
      <c r="F26" s="489"/>
      <c r="G26" s="714" t="s">
        <v>277</v>
      </c>
      <c r="H26" s="438" t="s">
        <v>354</v>
      </c>
      <c r="I26" s="439">
        <v>900</v>
      </c>
      <c r="J26" s="142"/>
      <c r="K26" s="714" t="s">
        <v>111</v>
      </c>
      <c r="L26" s="438" t="s">
        <v>354</v>
      </c>
      <c r="M26" s="439">
        <v>300</v>
      </c>
      <c r="N26" s="142"/>
      <c r="O26" s="692"/>
      <c r="P26" s="791"/>
      <c r="Q26" s="503"/>
      <c r="R26" s="879"/>
      <c r="S26" s="864" t="s">
        <v>241</v>
      </c>
      <c r="T26" s="793"/>
      <c r="U26" s="439">
        <v>1370</v>
      </c>
      <c r="V26" s="273"/>
      <c r="W26" s="880" t="s">
        <v>0</v>
      </c>
      <c r="X26" s="762"/>
      <c r="Y26" s="551">
        <v>870</v>
      </c>
      <c r="Z26" s="144"/>
      <c r="AA26" s="478"/>
      <c r="AB26" s="477"/>
      <c r="AC26" s="409"/>
      <c r="AD26" s="409"/>
      <c r="AE26" s="409"/>
      <c r="AF26" s="409"/>
      <c r="AG26" s="409"/>
      <c r="AH26" s="409"/>
      <c r="AI26" s="409"/>
      <c r="AJ26" s="409"/>
      <c r="AK26" s="409"/>
      <c r="AL26" s="409"/>
      <c r="AM26" s="409"/>
      <c r="AN26" s="409"/>
      <c r="AO26" s="409"/>
      <c r="AP26" s="409"/>
      <c r="AQ26" s="409"/>
      <c r="AR26" s="409"/>
      <c r="AS26" s="409"/>
      <c r="AT26" s="409"/>
      <c r="AU26" s="409"/>
      <c r="AV26" s="409"/>
      <c r="AW26" s="409"/>
      <c r="AX26" s="409"/>
      <c r="AY26" s="409"/>
      <c r="AZ26" s="409"/>
      <c r="BA26" s="409"/>
      <c r="BB26" s="409"/>
      <c r="BC26" s="409"/>
      <c r="BD26" s="409"/>
      <c r="BE26" s="409"/>
      <c r="BF26" s="409"/>
      <c r="BG26" s="409"/>
      <c r="BH26" s="409"/>
      <c r="BI26" s="409"/>
      <c r="BJ26" s="409"/>
      <c r="BK26" s="409"/>
      <c r="BL26" s="409"/>
      <c r="BM26" s="409"/>
      <c r="BN26" s="409"/>
      <c r="BO26" s="409"/>
      <c r="BP26" s="409"/>
      <c r="BQ26" s="409"/>
    </row>
    <row r="27" spans="1:69" s="410" customFormat="1" ht="18" customHeight="1">
      <c r="A27" s="846"/>
      <c r="B27" s="596"/>
      <c r="C27" s="437"/>
      <c r="D27" s="553"/>
      <c r="E27" s="439"/>
      <c r="F27" s="489"/>
      <c r="G27" s="714" t="s">
        <v>425</v>
      </c>
      <c r="H27" s="438" t="s">
        <v>354</v>
      </c>
      <c r="I27" s="439">
        <v>350</v>
      </c>
      <c r="J27" s="142"/>
      <c r="K27" s="714" t="s">
        <v>426</v>
      </c>
      <c r="L27" s="438" t="s">
        <v>354</v>
      </c>
      <c r="M27" s="439">
        <v>50</v>
      </c>
      <c r="N27" s="142"/>
      <c r="O27" s="692"/>
      <c r="P27" s="791"/>
      <c r="Q27" s="503"/>
      <c r="R27" s="879"/>
      <c r="S27" s="881" t="s">
        <v>237</v>
      </c>
      <c r="T27" s="791"/>
      <c r="U27" s="503">
        <v>2100</v>
      </c>
      <c r="V27" s="273"/>
      <c r="W27" s="882" t="s">
        <v>1</v>
      </c>
      <c r="X27" s="438"/>
      <c r="Y27" s="439">
        <v>950</v>
      </c>
      <c r="Z27" s="146"/>
      <c r="AA27" s="478"/>
      <c r="AB27" s="477"/>
      <c r="AG27" s="409"/>
      <c r="AH27" s="409"/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09"/>
      <c r="AU27" s="409"/>
      <c r="AV27" s="409"/>
      <c r="AW27" s="409"/>
      <c r="AX27" s="409"/>
      <c r="AY27" s="409"/>
      <c r="AZ27" s="409"/>
      <c r="BA27" s="409"/>
      <c r="BB27" s="409"/>
      <c r="BC27" s="409"/>
      <c r="BD27" s="409"/>
      <c r="BE27" s="409"/>
      <c r="BF27" s="409"/>
      <c r="BG27" s="409"/>
      <c r="BH27" s="409"/>
      <c r="BI27" s="409"/>
      <c r="BJ27" s="409"/>
      <c r="BK27" s="409"/>
      <c r="BL27" s="409"/>
      <c r="BM27" s="409"/>
      <c r="BN27" s="409"/>
      <c r="BO27" s="409"/>
      <c r="BP27" s="409"/>
      <c r="BQ27" s="409"/>
    </row>
    <row r="28" spans="1:69" s="410" customFormat="1" ht="18" customHeight="1">
      <c r="A28" s="846"/>
      <c r="B28" s="872"/>
      <c r="C28" s="437"/>
      <c r="D28" s="553"/>
      <c r="E28" s="439"/>
      <c r="F28" s="489"/>
      <c r="G28" s="530" t="s">
        <v>316</v>
      </c>
      <c r="H28" s="793"/>
      <c r="I28" s="439"/>
      <c r="J28" s="440"/>
      <c r="K28" s="714" t="s">
        <v>420</v>
      </c>
      <c r="L28" s="793"/>
      <c r="M28" s="439"/>
      <c r="N28" s="440"/>
      <c r="O28" s="670"/>
      <c r="P28" s="793"/>
      <c r="Q28" s="439"/>
      <c r="R28" s="802"/>
      <c r="S28" s="864" t="s">
        <v>242</v>
      </c>
      <c r="T28" s="793"/>
      <c r="U28" s="439">
        <v>2400</v>
      </c>
      <c r="V28" s="273"/>
      <c r="W28" s="431"/>
      <c r="X28" s="430"/>
      <c r="Y28" s="431"/>
      <c r="Z28" s="432"/>
      <c r="AA28" s="478"/>
      <c r="AB28" s="477"/>
      <c r="AG28" s="409"/>
      <c r="AH28" s="409"/>
      <c r="AI28" s="409"/>
      <c r="AJ28" s="409"/>
      <c r="AK28" s="409"/>
      <c r="AL28" s="409"/>
      <c r="AM28" s="409"/>
      <c r="AN28" s="409"/>
      <c r="AO28" s="409"/>
      <c r="AP28" s="409"/>
      <c r="AQ28" s="409"/>
      <c r="AR28" s="409"/>
      <c r="AS28" s="409"/>
      <c r="AT28" s="409"/>
      <c r="AU28" s="409"/>
      <c r="AV28" s="409"/>
      <c r="AW28" s="409"/>
      <c r="AX28" s="409"/>
      <c r="AY28" s="409"/>
      <c r="AZ28" s="409"/>
      <c r="BA28" s="409"/>
      <c r="BB28" s="409"/>
      <c r="BC28" s="409"/>
      <c r="BD28" s="409"/>
      <c r="BE28" s="409"/>
      <c r="BF28" s="409"/>
      <c r="BG28" s="409"/>
      <c r="BH28" s="409"/>
      <c r="BI28" s="409"/>
      <c r="BJ28" s="409"/>
      <c r="BK28" s="409"/>
      <c r="BL28" s="409"/>
      <c r="BM28" s="409"/>
      <c r="BN28" s="409"/>
      <c r="BO28" s="409"/>
      <c r="BP28" s="409"/>
      <c r="BQ28" s="409"/>
    </row>
    <row r="29" spans="1:69" s="410" customFormat="1" ht="18" customHeight="1" thickBot="1">
      <c r="A29" s="883"/>
      <c r="B29" s="884"/>
      <c r="C29" s="437"/>
      <c r="D29" s="438"/>
      <c r="E29" s="439"/>
      <c r="F29" s="543"/>
      <c r="G29" s="885" t="s">
        <v>314</v>
      </c>
      <c r="H29" s="793"/>
      <c r="I29" s="439"/>
      <c r="J29" s="504"/>
      <c r="K29" s="670"/>
      <c r="L29" s="793"/>
      <c r="M29" s="439"/>
      <c r="N29" s="543"/>
      <c r="O29" s="670"/>
      <c r="P29" s="793"/>
      <c r="Q29" s="439"/>
      <c r="R29" s="879"/>
      <c r="S29" s="886" t="s">
        <v>26</v>
      </c>
      <c r="T29" s="887"/>
      <c r="U29" s="888">
        <v>3050</v>
      </c>
      <c r="V29" s="274"/>
      <c r="W29" s="889"/>
      <c r="X29" s="791"/>
      <c r="Y29" s="503"/>
      <c r="Z29" s="505"/>
      <c r="AA29" s="478"/>
      <c r="AB29" s="477"/>
      <c r="AC29" s="409"/>
      <c r="AD29" s="409"/>
      <c r="AE29" s="409"/>
      <c r="AF29" s="409"/>
      <c r="AG29" s="409"/>
      <c r="AH29" s="409"/>
      <c r="AI29" s="409"/>
      <c r="AJ29" s="409"/>
      <c r="AK29" s="409"/>
      <c r="AL29" s="409"/>
      <c r="AM29" s="409"/>
      <c r="AN29" s="409"/>
      <c r="AO29" s="409"/>
      <c r="AP29" s="409"/>
      <c r="AQ29" s="409"/>
      <c r="AR29" s="409"/>
      <c r="AS29" s="409"/>
      <c r="AT29" s="409"/>
      <c r="AU29" s="409"/>
      <c r="AV29" s="409"/>
      <c r="AW29" s="409"/>
      <c r="AX29" s="409"/>
      <c r="AY29" s="409"/>
      <c r="AZ29" s="409"/>
      <c r="BA29" s="409"/>
      <c r="BB29" s="409"/>
      <c r="BC29" s="409"/>
      <c r="BD29" s="409"/>
      <c r="BE29" s="409"/>
      <c r="BF29" s="409"/>
      <c r="BG29" s="409"/>
      <c r="BH29" s="409"/>
      <c r="BI29" s="409"/>
      <c r="BJ29" s="409"/>
      <c r="BK29" s="409"/>
      <c r="BL29" s="409"/>
      <c r="BM29" s="409"/>
      <c r="BN29" s="409"/>
      <c r="BO29" s="409"/>
      <c r="BP29" s="409"/>
      <c r="BQ29" s="409"/>
    </row>
    <row r="30" spans="1:69" s="410" customFormat="1" ht="18" customHeight="1">
      <c r="A30" s="721" t="s">
        <v>221</v>
      </c>
      <c r="B30" s="745">
        <f>E30+I23+I30+M30+Y30+M23+Q23</f>
        <v>78910</v>
      </c>
      <c r="C30" s="511" t="s">
        <v>166</v>
      </c>
      <c r="D30" s="890"/>
      <c r="E30" s="513">
        <f>SUM(E15:E29)</f>
        <v>4500</v>
      </c>
      <c r="F30" s="514">
        <f>SUM(F15:F29)</f>
        <v>0</v>
      </c>
      <c r="G30" s="511" t="s">
        <v>133</v>
      </c>
      <c r="H30" s="515"/>
      <c r="I30" s="513">
        <f>SUM(I25:I29)</f>
        <v>2100</v>
      </c>
      <c r="J30" s="514">
        <f>SUM(J25:J29)</f>
        <v>0</v>
      </c>
      <c r="K30" s="511" t="s">
        <v>133</v>
      </c>
      <c r="L30" s="515"/>
      <c r="M30" s="513">
        <f>SUM(M25:M29)</f>
        <v>650</v>
      </c>
      <c r="N30" s="514">
        <f>SUM(N25:N29)</f>
        <v>0</v>
      </c>
      <c r="O30" s="511"/>
      <c r="P30" s="515"/>
      <c r="Q30" s="513"/>
      <c r="R30" s="610"/>
      <c r="S30" s="608"/>
      <c r="T30" s="609"/>
      <c r="U30" s="607"/>
      <c r="V30" s="891"/>
      <c r="W30" s="511" t="s">
        <v>16</v>
      </c>
      <c r="X30" s="515"/>
      <c r="Y30" s="513">
        <f>SUM(U15:U29,Y15:Y29)</f>
        <v>63330</v>
      </c>
      <c r="Z30" s="514">
        <f>SUM(V15:V29,Z15:Z29)</f>
        <v>0</v>
      </c>
      <c r="AA30" s="634"/>
      <c r="AB30" s="477"/>
      <c r="AC30" s="409"/>
      <c r="AD30" s="409"/>
      <c r="AE30" s="409"/>
      <c r="AF30" s="409"/>
      <c r="AG30" s="409"/>
      <c r="AH30" s="409"/>
      <c r="AI30" s="409"/>
      <c r="AJ30" s="409"/>
      <c r="AK30" s="409"/>
      <c r="AL30" s="409"/>
      <c r="AM30" s="409"/>
      <c r="AN30" s="409"/>
      <c r="AO30" s="409"/>
      <c r="AP30" s="409"/>
      <c r="AQ30" s="409"/>
      <c r="AR30" s="409"/>
      <c r="AS30" s="409"/>
      <c r="AT30" s="409"/>
      <c r="AU30" s="409"/>
      <c r="AV30" s="409"/>
      <c r="AW30" s="409"/>
      <c r="AX30" s="409"/>
      <c r="AY30" s="409"/>
      <c r="AZ30" s="409"/>
      <c r="BA30" s="409"/>
      <c r="BB30" s="409"/>
      <c r="BC30" s="409"/>
      <c r="BD30" s="409"/>
      <c r="BE30" s="409"/>
      <c r="BF30" s="409"/>
      <c r="BG30" s="409"/>
      <c r="BH30" s="409"/>
      <c r="BI30" s="409"/>
      <c r="BJ30" s="409"/>
      <c r="BK30" s="409"/>
      <c r="BL30" s="409"/>
      <c r="BM30" s="409"/>
      <c r="BN30" s="409"/>
      <c r="BO30" s="409"/>
      <c r="BP30" s="409"/>
      <c r="BQ30" s="409"/>
    </row>
    <row r="31" spans="1:69" s="410" customFormat="1" ht="15" customHeight="1">
      <c r="A31" s="403"/>
      <c r="C31" s="404" t="s">
        <v>147</v>
      </c>
      <c r="D31" s="405"/>
      <c r="E31" s="403"/>
      <c r="F31" s="416"/>
      <c r="G31" s="404"/>
      <c r="H31" s="405"/>
      <c r="I31" s="403"/>
      <c r="J31" s="406"/>
      <c r="K31" s="404"/>
      <c r="L31" s="405"/>
      <c r="M31" s="403"/>
      <c r="N31" s="406"/>
      <c r="O31" s="404"/>
      <c r="P31" s="636"/>
      <c r="Q31" s="404"/>
      <c r="R31" s="406"/>
      <c r="S31" s="404"/>
      <c r="T31" s="405"/>
      <c r="U31" s="403"/>
      <c r="V31" s="406"/>
      <c r="W31" s="403"/>
      <c r="X31" s="405"/>
      <c r="Y31" s="403"/>
      <c r="Z31" s="406"/>
      <c r="AA31" s="407"/>
      <c r="AB31" s="408"/>
      <c r="AC31" s="409"/>
      <c r="AD31" s="409"/>
      <c r="AE31" s="409"/>
      <c r="AF31" s="409"/>
      <c r="AG31" s="409"/>
      <c r="AH31" s="409"/>
      <c r="AI31" s="409"/>
      <c r="AJ31" s="409"/>
      <c r="AK31" s="409"/>
      <c r="AL31" s="409"/>
      <c r="AM31" s="409"/>
      <c r="AN31" s="409"/>
      <c r="AO31" s="409"/>
      <c r="AP31" s="409"/>
      <c r="AQ31" s="409"/>
      <c r="AR31" s="409"/>
      <c r="AS31" s="409"/>
      <c r="AT31" s="409"/>
      <c r="AU31" s="409"/>
      <c r="AV31" s="409"/>
      <c r="AW31" s="409"/>
      <c r="AX31" s="409"/>
      <c r="AY31" s="409"/>
      <c r="AZ31" s="409"/>
      <c r="BA31" s="409"/>
      <c r="BB31" s="409"/>
      <c r="BC31" s="409"/>
      <c r="BD31" s="409"/>
      <c r="BE31" s="409"/>
      <c r="BF31" s="409"/>
      <c r="BG31" s="409"/>
      <c r="BH31" s="409"/>
      <c r="BI31" s="409"/>
      <c r="BJ31" s="409"/>
      <c r="BK31" s="409"/>
      <c r="BL31" s="409"/>
      <c r="BM31" s="409"/>
      <c r="BN31" s="409"/>
      <c r="BO31" s="409"/>
      <c r="BP31" s="409"/>
      <c r="BQ31" s="409"/>
    </row>
    <row r="32" spans="1:69" s="410" customFormat="1" ht="15" customHeight="1">
      <c r="A32" s="403"/>
      <c r="C32" s="404" t="s">
        <v>387</v>
      </c>
      <c r="D32" s="405"/>
      <c r="E32" s="403"/>
      <c r="F32" s="416"/>
      <c r="H32" s="405"/>
      <c r="I32" s="403"/>
      <c r="K32" s="403"/>
      <c r="L32" s="405"/>
      <c r="M32" s="403"/>
      <c r="N32" s="406"/>
      <c r="O32" s="403"/>
      <c r="P32" s="637"/>
      <c r="Q32" s="403"/>
      <c r="R32" s="406"/>
      <c r="S32" s="403"/>
      <c r="T32" s="405"/>
      <c r="U32" s="403"/>
      <c r="V32" s="406"/>
      <c r="X32" s="405"/>
      <c r="Y32" s="403"/>
      <c r="AA32" s="407"/>
      <c r="AB32" s="408"/>
      <c r="AC32" s="409"/>
      <c r="AD32" s="409"/>
      <c r="AE32" s="409"/>
      <c r="AF32" s="409"/>
      <c r="AG32" s="409"/>
      <c r="AH32" s="409"/>
      <c r="AI32" s="409"/>
      <c r="AJ32" s="409"/>
      <c r="AK32" s="409"/>
      <c r="AL32" s="409"/>
      <c r="AM32" s="409"/>
      <c r="AN32" s="409"/>
      <c r="AO32" s="409"/>
      <c r="AP32" s="409"/>
      <c r="AQ32" s="409"/>
      <c r="AR32" s="409"/>
      <c r="AS32" s="409"/>
      <c r="AT32" s="409"/>
      <c r="AU32" s="409"/>
      <c r="AV32" s="409"/>
      <c r="AW32" s="409"/>
      <c r="AX32" s="409"/>
      <c r="AY32" s="409"/>
      <c r="AZ32" s="409"/>
      <c r="BA32" s="409"/>
      <c r="BB32" s="409"/>
      <c r="BC32" s="409"/>
      <c r="BD32" s="409"/>
      <c r="BE32" s="409"/>
      <c r="BF32" s="409"/>
      <c r="BG32" s="409"/>
      <c r="BH32" s="409"/>
      <c r="BI32" s="409"/>
      <c r="BJ32" s="409"/>
      <c r="BK32" s="409"/>
      <c r="BL32" s="409"/>
      <c r="BM32" s="409"/>
      <c r="BN32" s="409"/>
      <c r="BO32" s="409"/>
      <c r="BP32" s="409"/>
      <c r="BQ32" s="409"/>
    </row>
    <row r="33" spans="1:69" s="410" customFormat="1" ht="15" customHeight="1">
      <c r="A33" s="403"/>
      <c r="C33" s="404" t="s">
        <v>292</v>
      </c>
      <c r="D33" s="405"/>
      <c r="E33" s="403"/>
      <c r="F33" s="416"/>
      <c r="G33" s="403"/>
      <c r="H33" s="405"/>
      <c r="I33" s="403"/>
      <c r="J33" s="406"/>
      <c r="K33" s="403"/>
      <c r="L33" s="405"/>
      <c r="M33" s="403"/>
      <c r="N33" s="406"/>
      <c r="O33" s="403"/>
      <c r="P33" s="405"/>
      <c r="Q33" s="403"/>
      <c r="R33" s="406"/>
      <c r="S33" s="403"/>
      <c r="T33" s="405"/>
      <c r="U33" s="403"/>
      <c r="V33" s="406"/>
      <c r="W33" s="403"/>
      <c r="X33" s="405"/>
      <c r="Y33" s="403"/>
      <c r="Z33" s="406"/>
      <c r="AA33" s="407"/>
      <c r="AB33" s="408"/>
      <c r="AC33" s="409"/>
      <c r="AD33" s="409"/>
      <c r="AE33" s="409"/>
      <c r="AF33" s="409"/>
      <c r="AG33" s="409"/>
      <c r="AH33" s="409"/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09"/>
      <c r="AU33" s="409"/>
      <c r="AV33" s="409"/>
      <c r="AW33" s="409"/>
      <c r="AX33" s="409"/>
      <c r="AY33" s="409"/>
      <c r="AZ33" s="409"/>
      <c r="BA33" s="409"/>
      <c r="BB33" s="409"/>
      <c r="BC33" s="409"/>
      <c r="BD33" s="409"/>
      <c r="BE33" s="409"/>
      <c r="BF33" s="409"/>
      <c r="BG33" s="409"/>
      <c r="BH33" s="409"/>
      <c r="BI33" s="409"/>
      <c r="BJ33" s="409"/>
      <c r="BK33" s="409"/>
      <c r="BL33" s="409"/>
      <c r="BM33" s="409"/>
      <c r="BN33" s="409"/>
      <c r="BO33" s="409"/>
      <c r="BP33" s="409"/>
      <c r="BQ33" s="409"/>
    </row>
    <row r="34" spans="1:69" s="410" customFormat="1" ht="15" customHeight="1">
      <c r="A34" s="403"/>
      <c r="D34" s="405"/>
      <c r="E34" s="403"/>
      <c r="F34" s="416"/>
      <c r="G34" s="403"/>
      <c r="H34" s="405"/>
      <c r="I34" s="403"/>
      <c r="J34" s="406"/>
      <c r="K34" s="403"/>
      <c r="L34" s="405"/>
      <c r="M34" s="403"/>
      <c r="N34" s="406"/>
      <c r="O34" s="403"/>
      <c r="P34" s="405"/>
      <c r="Q34" s="403"/>
      <c r="R34" s="406"/>
      <c r="S34" s="403"/>
      <c r="T34" s="405"/>
      <c r="U34" s="403"/>
      <c r="V34" s="406"/>
      <c r="W34" s="403"/>
      <c r="X34" s="405"/>
      <c r="Y34" s="403"/>
      <c r="Z34" s="406"/>
      <c r="AA34" s="407"/>
      <c r="AB34" s="408"/>
      <c r="AC34" s="409"/>
      <c r="AD34" s="409"/>
      <c r="AE34" s="409"/>
      <c r="AF34" s="409"/>
      <c r="AG34" s="409"/>
      <c r="AH34" s="409"/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09"/>
      <c r="AT34" s="409"/>
      <c r="AU34" s="409"/>
      <c r="AV34" s="409"/>
      <c r="AW34" s="409"/>
      <c r="AX34" s="409"/>
      <c r="AY34" s="409"/>
      <c r="AZ34" s="409"/>
      <c r="BA34" s="409"/>
      <c r="BB34" s="409"/>
      <c r="BC34" s="409"/>
      <c r="BD34" s="409"/>
      <c r="BE34" s="409"/>
      <c r="BF34" s="409"/>
      <c r="BG34" s="409"/>
      <c r="BH34" s="409"/>
      <c r="BI34" s="409"/>
      <c r="BJ34" s="409"/>
      <c r="BK34" s="409"/>
      <c r="BL34" s="409"/>
      <c r="BM34" s="409"/>
      <c r="BN34" s="409"/>
      <c r="BO34" s="409"/>
      <c r="BP34" s="409"/>
      <c r="BQ34" s="409"/>
    </row>
    <row r="35" spans="1:69" s="410" customFormat="1" ht="15" customHeight="1">
      <c r="A35" s="403"/>
      <c r="D35" s="405"/>
      <c r="E35" s="403"/>
      <c r="F35" s="406"/>
      <c r="G35" s="403"/>
      <c r="H35" s="405"/>
      <c r="I35" s="403"/>
      <c r="J35" s="406"/>
      <c r="K35" s="403"/>
      <c r="L35" s="405"/>
      <c r="M35" s="403"/>
      <c r="N35" s="406"/>
      <c r="P35" s="404"/>
      <c r="Q35" s="403"/>
      <c r="R35" s="406"/>
      <c r="S35" s="403"/>
      <c r="T35" s="405"/>
      <c r="U35" s="403"/>
      <c r="V35" s="406"/>
      <c r="W35" s="403" t="s">
        <v>143</v>
      </c>
      <c r="X35" s="405"/>
      <c r="Y35" s="403"/>
      <c r="Z35" s="406"/>
      <c r="AA35" s="407"/>
      <c r="AB35" s="408"/>
      <c r="AC35" s="409"/>
      <c r="AD35" s="409"/>
      <c r="AE35" s="409"/>
      <c r="AF35" s="409"/>
      <c r="AG35" s="409"/>
      <c r="AH35" s="409"/>
      <c r="AI35" s="409"/>
      <c r="AJ35" s="409"/>
      <c r="AK35" s="409"/>
      <c r="AL35" s="409"/>
      <c r="AM35" s="409"/>
      <c r="AN35" s="409"/>
      <c r="AO35" s="409"/>
      <c r="AP35" s="409"/>
      <c r="AQ35" s="409"/>
      <c r="AR35" s="409"/>
      <c r="AS35" s="409"/>
      <c r="AT35" s="409"/>
      <c r="AU35" s="409"/>
      <c r="AV35" s="409"/>
      <c r="AW35" s="409"/>
      <c r="AX35" s="409"/>
      <c r="AY35" s="409"/>
      <c r="AZ35" s="409"/>
      <c r="BA35" s="409"/>
      <c r="BB35" s="409"/>
      <c r="BC35" s="409"/>
      <c r="BD35" s="409"/>
      <c r="BE35" s="409"/>
      <c r="BF35" s="409"/>
      <c r="BG35" s="409"/>
      <c r="BH35" s="409"/>
      <c r="BI35" s="409"/>
      <c r="BJ35" s="409"/>
      <c r="BK35" s="409"/>
      <c r="BL35" s="409"/>
      <c r="BM35" s="409"/>
      <c r="BN35" s="409"/>
      <c r="BO35" s="409"/>
      <c r="BP35" s="409"/>
      <c r="BQ35" s="409"/>
    </row>
    <row r="36" spans="1:69" s="410" customFormat="1" ht="15" customHeight="1">
      <c r="A36" s="403"/>
      <c r="B36" s="772"/>
      <c r="D36" s="405"/>
      <c r="E36" s="403"/>
      <c r="F36" s="406"/>
      <c r="G36" s="403"/>
      <c r="H36" s="405"/>
      <c r="I36" s="403"/>
      <c r="J36" s="406"/>
      <c r="K36" s="403"/>
      <c r="L36" s="405"/>
      <c r="M36" s="403"/>
      <c r="N36" s="406"/>
      <c r="O36" s="403"/>
      <c r="P36" s="405"/>
      <c r="Q36" s="403"/>
      <c r="R36" s="406"/>
      <c r="S36" s="403"/>
      <c r="T36" s="405"/>
      <c r="U36" s="403"/>
      <c r="V36" s="406"/>
      <c r="X36" s="405"/>
      <c r="Y36" s="403"/>
      <c r="Z36" s="406"/>
      <c r="AA36" s="407"/>
      <c r="AB36" s="408"/>
      <c r="AC36" s="409"/>
      <c r="AD36" s="409"/>
      <c r="AE36" s="409"/>
      <c r="AF36" s="409"/>
      <c r="AG36" s="409"/>
      <c r="AH36" s="409"/>
      <c r="AI36" s="409"/>
      <c r="AJ36" s="409"/>
      <c r="AK36" s="409"/>
      <c r="AL36" s="409"/>
      <c r="AM36" s="409"/>
      <c r="AN36" s="409"/>
      <c r="AO36" s="409"/>
      <c r="AP36" s="409"/>
      <c r="AQ36" s="409"/>
      <c r="AR36" s="409"/>
      <c r="AS36" s="409"/>
      <c r="AT36" s="409"/>
      <c r="AU36" s="409"/>
      <c r="AV36" s="409"/>
      <c r="AW36" s="409"/>
      <c r="AX36" s="409"/>
      <c r="AY36" s="409"/>
      <c r="AZ36" s="409"/>
      <c r="BA36" s="409"/>
      <c r="BB36" s="409"/>
      <c r="BC36" s="409"/>
      <c r="BD36" s="409"/>
      <c r="BE36" s="409"/>
      <c r="BF36" s="409"/>
      <c r="BG36" s="409"/>
      <c r="BH36" s="409"/>
      <c r="BI36" s="409"/>
      <c r="BJ36" s="409"/>
      <c r="BK36" s="409"/>
      <c r="BL36" s="409"/>
      <c r="BM36" s="409"/>
      <c r="BN36" s="409"/>
      <c r="BO36" s="409"/>
      <c r="BP36" s="409"/>
      <c r="BQ36" s="409"/>
    </row>
    <row r="37" spans="1:69" s="410" customFormat="1" ht="15" customHeight="1">
      <c r="A37" s="403"/>
      <c r="B37" s="411"/>
      <c r="C37" s="417"/>
      <c r="D37" s="405"/>
      <c r="E37" s="403"/>
      <c r="F37" s="413"/>
      <c r="G37" s="417"/>
      <c r="H37" s="415"/>
      <c r="I37" s="403"/>
      <c r="J37" s="413"/>
      <c r="K37" s="403"/>
      <c r="L37" s="405"/>
      <c r="M37" s="403"/>
      <c r="N37" s="416"/>
      <c r="O37" s="417"/>
      <c r="P37" s="415"/>
      <c r="Q37" s="403"/>
      <c r="R37" s="413"/>
      <c r="S37" s="417"/>
      <c r="T37" s="415"/>
      <c r="U37" s="403"/>
      <c r="V37" s="413"/>
      <c r="X37" s="405"/>
      <c r="Z37" s="416"/>
      <c r="AA37" s="403"/>
      <c r="AB37" s="408"/>
      <c r="AC37" s="409"/>
      <c r="AD37" s="409"/>
      <c r="AE37" s="409"/>
      <c r="AF37" s="409"/>
      <c r="AG37" s="409"/>
      <c r="AH37" s="409"/>
      <c r="AI37" s="409"/>
      <c r="AJ37" s="409"/>
      <c r="AK37" s="409"/>
      <c r="AL37" s="409"/>
      <c r="AM37" s="409"/>
      <c r="AN37" s="409"/>
      <c r="AO37" s="409"/>
      <c r="AP37" s="409"/>
      <c r="AQ37" s="409"/>
      <c r="AR37" s="409"/>
      <c r="AS37" s="409"/>
      <c r="AT37" s="409"/>
      <c r="AU37" s="409"/>
      <c r="AV37" s="409"/>
      <c r="AW37" s="409"/>
      <c r="AX37" s="409"/>
      <c r="AY37" s="409"/>
      <c r="AZ37" s="409"/>
      <c r="BA37" s="409"/>
      <c r="BB37" s="409"/>
      <c r="BC37" s="409"/>
      <c r="BD37" s="409"/>
      <c r="BE37" s="409"/>
      <c r="BF37" s="409"/>
      <c r="BG37" s="409"/>
      <c r="BH37" s="409"/>
      <c r="BI37" s="409"/>
      <c r="BJ37" s="409"/>
      <c r="BK37" s="409"/>
      <c r="BL37" s="409"/>
      <c r="BM37" s="409"/>
      <c r="BN37" s="409"/>
      <c r="BO37" s="409"/>
      <c r="BP37" s="409"/>
      <c r="BQ37" s="409"/>
    </row>
    <row r="38" spans="1:69" s="410" customFormat="1" ht="15" customHeight="1">
      <c r="A38" s="403"/>
      <c r="B38" s="403"/>
      <c r="C38" s="403"/>
      <c r="D38" s="405"/>
      <c r="E38" s="403"/>
      <c r="F38" s="416"/>
      <c r="G38" s="403"/>
      <c r="H38" s="405"/>
      <c r="J38" s="416"/>
      <c r="K38" s="403"/>
      <c r="L38" s="405"/>
      <c r="M38" s="403"/>
      <c r="N38" s="416"/>
      <c r="O38" s="403"/>
      <c r="P38" s="405"/>
      <c r="Q38" s="403"/>
      <c r="R38" s="416"/>
      <c r="S38" s="403"/>
      <c r="T38" s="405"/>
      <c r="U38" s="403"/>
      <c r="V38" s="416"/>
      <c r="W38" s="403"/>
      <c r="X38" s="405"/>
      <c r="Y38" s="403"/>
      <c r="Z38" s="416"/>
      <c r="AA38" s="409"/>
      <c r="AB38" s="409"/>
      <c r="AC38" s="409"/>
      <c r="AD38" s="409"/>
      <c r="AE38" s="409"/>
      <c r="AF38" s="409"/>
      <c r="AG38" s="409"/>
      <c r="AH38" s="409"/>
      <c r="AI38" s="409"/>
      <c r="AJ38" s="409"/>
      <c r="AK38" s="409"/>
      <c r="AL38" s="409"/>
      <c r="AM38" s="409"/>
      <c r="AN38" s="409"/>
      <c r="AO38" s="409"/>
      <c r="AP38" s="409"/>
      <c r="AQ38" s="409"/>
      <c r="AR38" s="409"/>
      <c r="AS38" s="409"/>
      <c r="AT38" s="409"/>
      <c r="AU38" s="409"/>
      <c r="AV38" s="409"/>
      <c r="AW38" s="409"/>
      <c r="AX38" s="409"/>
      <c r="AY38" s="409"/>
      <c r="AZ38" s="409"/>
      <c r="BA38" s="409"/>
      <c r="BB38" s="409"/>
      <c r="BC38" s="409"/>
      <c r="BD38" s="409"/>
      <c r="BE38" s="409"/>
      <c r="BF38" s="409"/>
      <c r="BG38" s="409"/>
      <c r="BH38" s="409"/>
      <c r="BI38" s="409"/>
      <c r="BJ38" s="409"/>
      <c r="BK38" s="409"/>
      <c r="BL38" s="409"/>
      <c r="BM38" s="409"/>
      <c r="BN38" s="409"/>
      <c r="BO38" s="409"/>
      <c r="BP38" s="409"/>
      <c r="BQ38" s="409"/>
    </row>
    <row r="39" spans="1:69" s="410" customFormat="1" ht="15" customHeight="1">
      <c r="A39" s="403"/>
      <c r="B39" s="403"/>
      <c r="C39" s="403"/>
      <c r="D39" s="405"/>
      <c r="E39" s="403"/>
      <c r="F39" s="416"/>
      <c r="G39" s="403"/>
      <c r="H39" s="405"/>
      <c r="I39" s="403"/>
      <c r="J39" s="416"/>
      <c r="K39" s="403"/>
      <c r="L39" s="405"/>
      <c r="M39" s="403"/>
      <c r="N39" s="416"/>
      <c r="O39" s="403"/>
      <c r="P39" s="405"/>
      <c r="Q39" s="403"/>
      <c r="R39" s="416"/>
      <c r="S39" s="403"/>
      <c r="T39" s="405"/>
      <c r="U39" s="403"/>
      <c r="V39" s="416"/>
      <c r="W39" s="403"/>
      <c r="X39" s="405"/>
      <c r="Y39" s="403"/>
      <c r="Z39" s="416"/>
      <c r="AA39" s="773"/>
      <c r="AB39" s="409"/>
      <c r="AC39" s="409"/>
      <c r="AD39" s="409"/>
      <c r="AE39" s="409"/>
      <c r="AF39" s="409"/>
      <c r="AG39" s="409"/>
      <c r="AH39" s="409"/>
      <c r="AI39" s="409"/>
      <c r="AJ39" s="409"/>
      <c r="AK39" s="409"/>
      <c r="AL39" s="409"/>
      <c r="AM39" s="409"/>
      <c r="AN39" s="409"/>
      <c r="AO39" s="409"/>
      <c r="AP39" s="409"/>
      <c r="AQ39" s="409"/>
      <c r="AR39" s="409"/>
      <c r="AS39" s="409"/>
      <c r="AT39" s="409"/>
      <c r="AU39" s="409"/>
      <c r="AV39" s="409"/>
      <c r="AW39" s="409"/>
      <c r="AX39" s="409"/>
      <c r="AY39" s="409"/>
      <c r="AZ39" s="409"/>
      <c r="BA39" s="409"/>
      <c r="BB39" s="409"/>
      <c r="BC39" s="409"/>
      <c r="BD39" s="409"/>
      <c r="BE39" s="409"/>
      <c r="BF39" s="409"/>
      <c r="BG39" s="409"/>
      <c r="BH39" s="409"/>
      <c r="BI39" s="409"/>
      <c r="BJ39" s="409"/>
      <c r="BK39" s="409"/>
      <c r="BL39" s="409"/>
      <c r="BM39" s="409"/>
      <c r="BN39" s="409"/>
      <c r="BO39" s="409"/>
      <c r="BP39" s="409"/>
      <c r="BQ39" s="409"/>
    </row>
    <row r="40" spans="1:69" ht="17.100000000000001" customHeight="1">
      <c r="A40" s="403"/>
      <c r="B40" s="403"/>
      <c r="C40" s="403"/>
      <c r="D40" s="405"/>
      <c r="E40" s="403"/>
      <c r="F40" s="418"/>
      <c r="G40" s="403"/>
      <c r="H40" s="405"/>
      <c r="I40" s="403"/>
      <c r="J40" s="418"/>
      <c r="K40" s="403"/>
      <c r="L40" s="405"/>
      <c r="M40" s="403"/>
      <c r="N40" s="418"/>
      <c r="O40" s="403"/>
      <c r="P40" s="405"/>
      <c r="Q40" s="403"/>
      <c r="R40" s="418"/>
      <c r="S40" s="403"/>
      <c r="T40" s="405"/>
      <c r="U40" s="403"/>
      <c r="V40" s="418"/>
      <c r="W40" s="403"/>
      <c r="X40" s="405"/>
      <c r="Y40" s="403"/>
      <c r="Z40" s="418"/>
    </row>
    <row r="41" spans="1:69" ht="17.100000000000001" customHeight="1">
      <c r="A41" s="403"/>
      <c r="B41" s="403"/>
      <c r="C41" s="403"/>
      <c r="D41" s="405"/>
      <c r="E41" s="403"/>
      <c r="F41" s="418"/>
      <c r="G41" s="403"/>
      <c r="H41" s="405"/>
      <c r="I41" s="403"/>
      <c r="J41" s="418"/>
      <c r="K41" s="403"/>
      <c r="L41" s="405"/>
      <c r="M41" s="403"/>
      <c r="N41" s="418"/>
      <c r="O41" s="403"/>
      <c r="P41" s="405"/>
      <c r="Q41" s="403"/>
      <c r="R41" s="418"/>
      <c r="S41" s="403"/>
      <c r="T41" s="405"/>
      <c r="U41" s="403"/>
      <c r="V41" s="418"/>
      <c r="W41" s="403"/>
      <c r="X41" s="405"/>
      <c r="Y41" s="403"/>
      <c r="Z41" s="418"/>
    </row>
    <row r="42" spans="1:69" ht="17.100000000000001" customHeight="1">
      <c r="A42" s="403"/>
      <c r="B42" s="403"/>
      <c r="C42" s="403"/>
      <c r="D42" s="405"/>
      <c r="E42" s="403"/>
      <c r="F42" s="418"/>
      <c r="G42" s="403"/>
      <c r="H42" s="405"/>
      <c r="I42" s="403"/>
      <c r="J42" s="418"/>
      <c r="K42" s="403"/>
      <c r="L42" s="405"/>
      <c r="M42" s="403"/>
      <c r="N42" s="418"/>
      <c r="O42" s="403"/>
      <c r="P42" s="405"/>
      <c r="Q42" s="403"/>
      <c r="R42" s="418"/>
      <c r="S42" s="403"/>
      <c r="T42" s="405"/>
      <c r="U42" s="403"/>
      <c r="V42" s="418"/>
      <c r="W42" s="403"/>
      <c r="X42" s="405"/>
      <c r="Y42" s="403"/>
      <c r="Z42" s="418"/>
    </row>
    <row r="43" spans="1:69" ht="17.100000000000001" customHeight="1">
      <c r="A43" s="403"/>
      <c r="B43" s="403"/>
      <c r="C43" s="403"/>
      <c r="D43" s="405"/>
      <c r="E43" s="403"/>
      <c r="F43" s="418"/>
      <c r="G43" s="403"/>
      <c r="H43" s="405"/>
      <c r="I43" s="403"/>
      <c r="J43" s="418"/>
      <c r="K43" s="403"/>
      <c r="L43" s="405"/>
      <c r="M43" s="403"/>
      <c r="N43" s="418"/>
      <c r="O43" s="403"/>
      <c r="P43" s="405"/>
      <c r="Q43" s="403"/>
      <c r="R43" s="418"/>
      <c r="S43" s="403"/>
      <c r="T43" s="405"/>
      <c r="U43" s="403"/>
      <c r="V43" s="418"/>
      <c r="W43" s="403"/>
      <c r="X43" s="405"/>
      <c r="Y43" s="403"/>
      <c r="Z43" s="418"/>
    </row>
    <row r="44" spans="1:69" ht="12">
      <c r="A44" s="403"/>
      <c r="B44" s="403"/>
      <c r="C44" s="403"/>
      <c r="D44" s="405"/>
      <c r="E44" s="403"/>
      <c r="F44" s="418"/>
      <c r="G44" s="403"/>
      <c r="H44" s="405"/>
      <c r="I44" s="403"/>
      <c r="J44" s="418"/>
      <c r="K44" s="403"/>
      <c r="L44" s="405"/>
      <c r="M44" s="403"/>
      <c r="N44" s="418"/>
      <c r="O44" s="403"/>
      <c r="P44" s="405"/>
      <c r="Q44" s="403"/>
      <c r="R44" s="418"/>
      <c r="S44" s="403"/>
      <c r="T44" s="405"/>
      <c r="U44" s="403"/>
      <c r="V44" s="418"/>
      <c r="W44" s="403"/>
      <c r="X44" s="405"/>
      <c r="Y44" s="403"/>
      <c r="Z44" s="418"/>
    </row>
    <row r="45" spans="1:69" ht="12">
      <c r="A45" s="403"/>
      <c r="B45" s="403"/>
      <c r="C45" s="403"/>
      <c r="E45" s="403"/>
      <c r="F45" s="418"/>
      <c r="G45" s="403"/>
      <c r="I45" s="403"/>
      <c r="J45" s="418"/>
      <c r="K45" s="403"/>
      <c r="M45" s="403"/>
      <c r="N45" s="418"/>
      <c r="O45" s="403"/>
      <c r="Q45" s="403"/>
      <c r="R45" s="418"/>
      <c r="S45" s="403"/>
      <c r="U45" s="403"/>
      <c r="V45" s="418"/>
      <c r="W45" s="403"/>
      <c r="Y45" s="403"/>
      <c r="Z45" s="418"/>
    </row>
    <row r="46" spans="1:69" ht="12">
      <c r="A46" s="403"/>
      <c r="B46" s="403"/>
      <c r="C46" s="403"/>
      <c r="E46" s="403"/>
      <c r="F46" s="418"/>
      <c r="G46" s="403"/>
      <c r="I46" s="403"/>
      <c r="J46" s="418"/>
      <c r="K46" s="403"/>
      <c r="M46" s="403"/>
      <c r="N46" s="418"/>
      <c r="O46" s="403"/>
      <c r="Q46" s="403"/>
      <c r="R46" s="418"/>
      <c r="S46" s="403"/>
      <c r="U46" s="403"/>
      <c r="V46" s="418"/>
      <c r="W46" s="403"/>
      <c r="Y46" s="403"/>
      <c r="Z46" s="418"/>
    </row>
    <row r="47" spans="1:69" ht="12">
      <c r="A47" s="403"/>
      <c r="B47" s="403"/>
      <c r="C47" s="403"/>
      <c r="E47" s="403"/>
      <c r="F47" s="418"/>
      <c r="G47" s="403"/>
      <c r="I47" s="403"/>
      <c r="J47" s="418"/>
      <c r="K47" s="403"/>
      <c r="M47" s="403"/>
      <c r="N47" s="418"/>
      <c r="O47" s="403"/>
      <c r="Q47" s="403"/>
      <c r="R47" s="418"/>
      <c r="S47" s="403"/>
      <c r="U47" s="403"/>
      <c r="V47" s="418"/>
      <c r="W47" s="403"/>
      <c r="Y47" s="403"/>
      <c r="Z47" s="418"/>
    </row>
    <row r="48" spans="1:69">
      <c r="A48" s="403"/>
      <c r="B48" s="403"/>
      <c r="C48" s="403"/>
      <c r="E48" s="403"/>
      <c r="G48" s="403"/>
      <c r="I48" s="403"/>
      <c r="K48" s="403"/>
      <c r="M48" s="403"/>
      <c r="O48" s="403"/>
      <c r="Q48" s="403"/>
      <c r="S48" s="403"/>
      <c r="U48" s="403"/>
      <c r="W48" s="403"/>
      <c r="Y48" s="403"/>
    </row>
    <row r="49" spans="1:25">
      <c r="A49" s="403"/>
      <c r="B49" s="403"/>
      <c r="C49" s="403"/>
      <c r="E49" s="403"/>
      <c r="G49" s="403"/>
      <c r="I49" s="403"/>
      <c r="K49" s="403"/>
      <c r="M49" s="403"/>
      <c r="O49" s="403"/>
      <c r="Q49" s="403"/>
      <c r="S49" s="403"/>
      <c r="U49" s="403"/>
      <c r="W49" s="403"/>
      <c r="Y49" s="403"/>
    </row>
    <row r="59" spans="1:25">
      <c r="B59" s="410"/>
      <c r="C59" s="410"/>
      <c r="D59" s="410"/>
      <c r="E59" s="410"/>
      <c r="F59" s="410"/>
      <c r="G59" s="410"/>
      <c r="H59" s="410"/>
      <c r="I59" s="410"/>
      <c r="J59" s="410"/>
    </row>
    <row r="60" spans="1:25">
      <c r="B60" s="639"/>
      <c r="C60" s="639"/>
      <c r="D60" s="639"/>
      <c r="E60" s="639"/>
      <c r="F60" s="639"/>
      <c r="G60" s="639"/>
      <c r="H60" s="410"/>
      <c r="I60" s="410"/>
      <c r="J60" s="410"/>
      <c r="K60" s="410"/>
    </row>
  </sheetData>
  <sheetProtection algorithmName="SHA-512" hashValue="uG9Qa7kJDTzhrZ2r7gWy53PFmvetCOcpemG4e97jI404FFDQqT0tKLEHTqAEOxL30bA16GiNZvPy4a1vgrqQDg==" saltValue="vz32WbGC4sYgnTeOmaLWsA==" spinCount="100000" sheet="1" objects="1" scenarios="1" selectLockedCells="1"/>
  <mergeCells count="47">
    <mergeCell ref="A20:B20"/>
    <mergeCell ref="A21:B21"/>
    <mergeCell ref="A5:A12"/>
    <mergeCell ref="D9:D11"/>
    <mergeCell ref="A14:B14"/>
    <mergeCell ref="V1:Z1"/>
    <mergeCell ref="V2:Z3"/>
    <mergeCell ref="AB4:AB30"/>
    <mergeCell ref="A4:B4"/>
    <mergeCell ref="S10:S11"/>
    <mergeCell ref="S4:T4"/>
    <mergeCell ref="G4:H4"/>
    <mergeCell ref="C7:C8"/>
    <mergeCell ref="C9:C11"/>
    <mergeCell ref="A2:B2"/>
    <mergeCell ref="A1:B1"/>
    <mergeCell ref="C1:D1"/>
    <mergeCell ref="E1:H1"/>
    <mergeCell ref="A3:B3"/>
    <mergeCell ref="S1:U2"/>
    <mergeCell ref="S3:U3"/>
    <mergeCell ref="I1:L1"/>
    <mergeCell ref="P2:Q3"/>
    <mergeCell ref="P1:Q1"/>
    <mergeCell ref="I2:L3"/>
    <mergeCell ref="R1:R2"/>
    <mergeCell ref="M2:O3"/>
    <mergeCell ref="N1:O1"/>
    <mergeCell ref="C2:H3"/>
    <mergeCell ref="E7:E8"/>
    <mergeCell ref="S14:T14"/>
    <mergeCell ref="E9:E11"/>
    <mergeCell ref="F7:F8"/>
    <mergeCell ref="F9:F11"/>
    <mergeCell ref="T10:T11"/>
    <mergeCell ref="J7:J8"/>
    <mergeCell ref="I7:I8"/>
    <mergeCell ref="G7:G8"/>
    <mergeCell ref="D7:D8"/>
    <mergeCell ref="H7:H8"/>
    <mergeCell ref="W14:X14"/>
    <mergeCell ref="G9:G11"/>
    <mergeCell ref="J9:J11"/>
    <mergeCell ref="I9:I11"/>
    <mergeCell ref="H9:H11"/>
    <mergeCell ref="V10:V11"/>
    <mergeCell ref="U10:U11"/>
  </mergeCells>
  <phoneticPr fontId="10"/>
  <conditionalFormatting sqref="J5:J30">
    <cfRule type="expression" dxfId="11" priority="30" stopIfTrue="1">
      <formula>I5&lt;J5</formula>
    </cfRule>
  </conditionalFormatting>
  <conditionalFormatting sqref="N5:N30">
    <cfRule type="expression" dxfId="10" priority="24" stopIfTrue="1">
      <formula>M5&lt;N5</formula>
    </cfRule>
  </conditionalFormatting>
  <conditionalFormatting sqref="R5:R30">
    <cfRule type="expression" dxfId="9" priority="23" stopIfTrue="1">
      <formula>Q5&lt;R5</formula>
    </cfRule>
  </conditionalFormatting>
  <conditionalFormatting sqref="V5:V8">
    <cfRule type="expression" dxfId="8" priority="15" stopIfTrue="1">
      <formula>U5&lt;V5</formula>
    </cfRule>
  </conditionalFormatting>
  <conditionalFormatting sqref="V10:V30">
    <cfRule type="expression" dxfId="7" priority="4" stopIfTrue="1">
      <formula>U10&lt;V10</formula>
    </cfRule>
  </conditionalFormatting>
  <conditionalFormatting sqref="Z5:Z27 F5:F30 Z29:Z30">
    <cfRule type="expression" dxfId="6" priority="46" stopIfTrue="1">
      <formula>E5&lt;F5</formula>
    </cfRule>
  </conditionalFormatting>
  <pageMargins left="0.59055118110236227" right="0.19685039370078741" top="0.19685039370078741" bottom="0.19685039370078741" header="0.51181102362204722" footer="0.51181102362204722"/>
  <pageSetup paperSize="9" orientation="landscape" r:id="rId1"/>
  <headerFooter alignWithMargins="0"/>
  <ignoredErrors>
    <ignoredError sqref="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BB18-D8BB-4092-9D9B-BACB2E7CDD20}">
  <sheetPr codeName="Sheet8">
    <pageSetUpPr fitToPage="1"/>
  </sheetPr>
  <dimension ref="A1:BQ51"/>
  <sheetViews>
    <sheetView showGridLines="0" showZeros="0" zoomScaleNormal="100" workbookViewId="0">
      <selection activeCell="C2" sqref="C2:H3"/>
    </sheetView>
  </sheetViews>
  <sheetFormatPr defaultRowHeight="11.25"/>
  <cols>
    <col min="1" max="1" width="3.375" style="409" customWidth="1"/>
    <col min="2" max="2" width="7.25" style="409" customWidth="1"/>
    <col min="3" max="3" width="7.125" style="409" customWidth="1"/>
    <col min="4" max="4" width="3.875" style="409" customWidth="1"/>
    <col min="5" max="5" width="4.875" style="409" customWidth="1"/>
    <col min="6" max="7" width="7.125" style="409" customWidth="1"/>
    <col min="8" max="8" width="1.625" style="409" customWidth="1"/>
    <col min="9" max="9" width="5.125" style="409" customWidth="1"/>
    <col min="10" max="11" width="7.125" style="409" customWidth="1"/>
    <col min="12" max="12" width="1.25" style="409" customWidth="1"/>
    <col min="13" max="13" width="5.125" style="409" customWidth="1"/>
    <col min="14" max="14" width="7.125" style="409" customWidth="1"/>
    <col min="15" max="15" width="7.75" style="409" customWidth="1"/>
    <col min="16" max="16" width="1.25" style="409" customWidth="1"/>
    <col min="17" max="17" width="5.125" style="409" customWidth="1"/>
    <col min="18" max="18" width="7.125" style="409" customWidth="1"/>
    <col min="19" max="19" width="7.5" style="409" customWidth="1"/>
    <col min="20" max="20" width="1.125" style="409" customWidth="1"/>
    <col min="21" max="21" width="5.125" style="409" customWidth="1"/>
    <col min="22" max="22" width="7.125" style="409" customWidth="1"/>
    <col min="23" max="23" width="8.375" style="409" customWidth="1"/>
    <col min="24" max="24" width="1.25" style="409" customWidth="1"/>
    <col min="25" max="25" width="5.125" style="409" customWidth="1"/>
    <col min="26" max="26" width="7.125" style="409" customWidth="1"/>
    <col min="27" max="27" width="0.5" style="409" customWidth="1"/>
    <col min="28" max="28" width="2.75" style="409" customWidth="1"/>
    <col min="29" max="29" width="3" style="409" customWidth="1"/>
    <col min="30" max="30" width="5.875" style="409" customWidth="1"/>
    <col min="31" max="31" width="3.375" style="409" customWidth="1"/>
    <col min="32" max="16384" width="9" style="409"/>
  </cols>
  <sheetData>
    <row r="1" spans="1:69" ht="15" customHeight="1">
      <c r="A1" s="441">
        <f>青森市!A1</f>
        <v>46113</v>
      </c>
      <c r="B1" s="442"/>
      <c r="C1" s="445" t="s">
        <v>33</v>
      </c>
      <c r="D1" s="778"/>
      <c r="E1" s="419">
        <f>青森市!D1</f>
        <v>0</v>
      </c>
      <c r="F1" s="419"/>
      <c r="G1" s="419"/>
      <c r="H1" s="420"/>
      <c r="I1" s="391" t="s">
        <v>34</v>
      </c>
      <c r="J1" s="392"/>
      <c r="K1" s="392"/>
      <c r="L1" s="393"/>
      <c r="M1" s="443" t="s">
        <v>274</v>
      </c>
      <c r="N1" s="421">
        <f>青森市!N1</f>
        <v>0</v>
      </c>
      <c r="O1" s="422"/>
      <c r="P1" s="445" t="s">
        <v>36</v>
      </c>
      <c r="Q1" s="446"/>
      <c r="R1" s="445" t="s">
        <v>165</v>
      </c>
      <c r="S1" s="447">
        <f>青森市!S1</f>
        <v>0</v>
      </c>
      <c r="T1" s="448"/>
      <c r="U1" s="449"/>
      <c r="V1" s="450" t="s">
        <v>37</v>
      </c>
      <c r="W1" s="451"/>
      <c r="X1" s="451"/>
      <c r="Y1" s="451"/>
      <c r="Z1" s="452"/>
      <c r="AA1" s="453"/>
    </row>
    <row r="2" spans="1:69" ht="18" customHeight="1">
      <c r="A2" s="454" t="s">
        <v>108</v>
      </c>
      <c r="B2" s="455"/>
      <c r="C2" s="377">
        <f>青森市!C2</f>
        <v>0</v>
      </c>
      <c r="D2" s="378"/>
      <c r="E2" s="378"/>
      <c r="F2" s="378"/>
      <c r="G2" s="378"/>
      <c r="H2" s="378"/>
      <c r="I2" s="379">
        <f>青森市!I2</f>
        <v>0</v>
      </c>
      <c r="J2" s="380"/>
      <c r="K2" s="380"/>
      <c r="L2" s="381"/>
      <c r="M2" s="353">
        <f>青森市!M2</f>
        <v>0</v>
      </c>
      <c r="N2" s="354"/>
      <c r="O2" s="355"/>
      <c r="P2" s="356">
        <f>青森市!P2</f>
        <v>0</v>
      </c>
      <c r="Q2" s="357"/>
      <c r="R2" s="456"/>
      <c r="S2" s="457"/>
      <c r="T2" s="457"/>
      <c r="U2" s="458"/>
      <c r="V2" s="362">
        <f>青森市!V2</f>
        <v>0</v>
      </c>
      <c r="W2" s="363"/>
      <c r="X2" s="363"/>
      <c r="Y2" s="363"/>
      <c r="Z2" s="364"/>
      <c r="AA2" s="453"/>
      <c r="AB2" s="459">
        <v>6</v>
      </c>
    </row>
    <row r="3" spans="1:69" ht="18" customHeight="1">
      <c r="A3" s="460" t="s">
        <v>89</v>
      </c>
      <c r="B3" s="461"/>
      <c r="C3" s="377"/>
      <c r="D3" s="378"/>
      <c r="E3" s="378"/>
      <c r="F3" s="378"/>
      <c r="G3" s="378"/>
      <c r="H3" s="378"/>
      <c r="I3" s="382"/>
      <c r="J3" s="383"/>
      <c r="K3" s="383"/>
      <c r="L3" s="384"/>
      <c r="M3" s="353"/>
      <c r="N3" s="354"/>
      <c r="O3" s="355"/>
      <c r="P3" s="358"/>
      <c r="Q3" s="359"/>
      <c r="R3" s="462" t="s">
        <v>90</v>
      </c>
      <c r="S3" s="463">
        <f>F15+F20+F24+J15+J20+J24+N20+R15+R20+R24+V15+V20+V24+Z20+Z24</f>
        <v>0</v>
      </c>
      <c r="T3" s="464"/>
      <c r="U3" s="465"/>
      <c r="V3" s="365"/>
      <c r="W3" s="366"/>
      <c r="X3" s="366"/>
      <c r="Y3" s="366"/>
      <c r="Z3" s="367"/>
      <c r="AB3" s="466"/>
    </row>
    <row r="4" spans="1:69" ht="18.95" customHeight="1">
      <c r="A4" s="467" t="s">
        <v>38</v>
      </c>
      <c r="B4" s="468"/>
      <c r="C4" s="779" t="s">
        <v>94</v>
      </c>
      <c r="D4" s="647"/>
      <c r="E4" s="471" t="s">
        <v>39</v>
      </c>
      <c r="F4" s="472" t="s">
        <v>40</v>
      </c>
      <c r="G4" s="839" t="s">
        <v>12</v>
      </c>
      <c r="H4" s="647"/>
      <c r="I4" s="471" t="s">
        <v>39</v>
      </c>
      <c r="J4" s="472" t="s">
        <v>40</v>
      </c>
      <c r="K4" s="783" t="s">
        <v>362</v>
      </c>
      <c r="L4" s="647"/>
      <c r="M4" s="471" t="s">
        <v>39</v>
      </c>
      <c r="N4" s="472" t="s">
        <v>40</v>
      </c>
      <c r="O4" s="783" t="s">
        <v>225</v>
      </c>
      <c r="P4" s="647"/>
      <c r="Q4" s="471" t="s">
        <v>39</v>
      </c>
      <c r="R4" s="472" t="s">
        <v>40</v>
      </c>
      <c r="S4" s="784" t="s">
        <v>222</v>
      </c>
      <c r="T4" s="785"/>
      <c r="U4" s="471" t="s">
        <v>39</v>
      </c>
      <c r="V4" s="472" t="s">
        <v>40</v>
      </c>
      <c r="W4" s="781" t="s">
        <v>20</v>
      </c>
      <c r="X4" s="782"/>
      <c r="Y4" s="471" t="s">
        <v>39</v>
      </c>
      <c r="Z4" s="472" t="s">
        <v>40</v>
      </c>
      <c r="AA4" s="476"/>
      <c r="AB4" s="477" t="s">
        <v>267</v>
      </c>
      <c r="AF4" s="478"/>
    </row>
    <row r="5" spans="1:69" s="410" customFormat="1" ht="18" customHeight="1">
      <c r="A5" s="679" t="s">
        <v>266</v>
      </c>
      <c r="B5" s="681" t="s">
        <v>258</v>
      </c>
      <c r="C5" s="898" t="s">
        <v>249</v>
      </c>
      <c r="D5" s="438" t="s">
        <v>15</v>
      </c>
      <c r="E5" s="899">
        <v>870</v>
      </c>
      <c r="F5" s="142"/>
      <c r="G5" s="577" t="s">
        <v>249</v>
      </c>
      <c r="H5" s="576" t="s">
        <v>354</v>
      </c>
      <c r="I5" s="483">
        <v>210</v>
      </c>
      <c r="J5" s="142"/>
      <c r="K5" s="487"/>
      <c r="L5" s="488"/>
      <c r="M5" s="485"/>
      <c r="N5" s="489"/>
      <c r="O5" s="900"/>
      <c r="P5" s="789"/>
      <c r="Q5" s="485"/>
      <c r="R5" s="221"/>
      <c r="S5" s="437" t="s">
        <v>421</v>
      </c>
      <c r="T5" s="500"/>
      <c r="U5" s="439">
        <v>3300</v>
      </c>
      <c r="V5" s="142"/>
      <c r="W5" s="487"/>
      <c r="X5" s="488"/>
      <c r="Y5" s="485"/>
      <c r="Z5" s="489"/>
      <c r="AA5" s="494"/>
      <c r="AB5" s="477"/>
      <c r="AC5" s="409"/>
      <c r="AD5" s="478"/>
      <c r="AE5" s="409"/>
      <c r="AF5" s="409"/>
      <c r="AG5" s="409"/>
      <c r="AH5" s="409"/>
      <c r="AI5" s="409"/>
      <c r="AJ5" s="409"/>
      <c r="AK5" s="409"/>
      <c r="AL5" s="409"/>
      <c r="AM5" s="409"/>
      <c r="AN5" s="409"/>
      <c r="AO5" s="409"/>
      <c r="AP5" s="409"/>
      <c r="AQ5" s="409"/>
      <c r="AR5" s="409"/>
      <c r="AS5" s="409"/>
      <c r="AT5" s="409"/>
      <c r="AU5" s="409"/>
      <c r="AV5" s="409"/>
      <c r="AW5" s="409"/>
      <c r="AX5" s="409"/>
      <c r="AY5" s="409"/>
      <c r="AZ5" s="409"/>
      <c r="BA5" s="409"/>
      <c r="BB5" s="409"/>
      <c r="BC5" s="409"/>
      <c r="BD5" s="409"/>
      <c r="BE5" s="409"/>
      <c r="BF5" s="409"/>
      <c r="BG5" s="409"/>
      <c r="BH5" s="409"/>
      <c r="BI5" s="409"/>
      <c r="BJ5" s="409"/>
      <c r="BK5" s="409"/>
      <c r="BL5" s="409"/>
      <c r="BM5" s="409"/>
      <c r="BN5" s="409"/>
      <c r="BO5" s="409"/>
      <c r="BP5" s="409"/>
      <c r="BQ5" s="409"/>
    </row>
    <row r="6" spans="1:69" s="410" customFormat="1" ht="17.25" customHeight="1">
      <c r="A6" s="684"/>
      <c r="B6" s="673" t="s">
        <v>259</v>
      </c>
      <c r="C6" s="669" t="s">
        <v>250</v>
      </c>
      <c r="D6" s="438" t="s">
        <v>15</v>
      </c>
      <c r="E6" s="439">
        <v>800</v>
      </c>
      <c r="F6" s="142"/>
      <c r="G6" s="549" t="s">
        <v>250</v>
      </c>
      <c r="H6" s="708" t="s">
        <v>354</v>
      </c>
      <c r="I6" s="551">
        <v>200</v>
      </c>
      <c r="J6" s="156"/>
      <c r="K6" s="549"/>
      <c r="L6" s="550"/>
      <c r="M6" s="551"/>
      <c r="N6" s="552"/>
      <c r="O6" s="901"/>
      <c r="P6" s="796"/>
      <c r="Q6" s="551"/>
      <c r="R6" s="763"/>
      <c r="S6" s="437" t="s">
        <v>367</v>
      </c>
      <c r="T6" s="500"/>
      <c r="U6" s="439">
        <v>1350</v>
      </c>
      <c r="V6" s="142"/>
      <c r="W6" s="541"/>
      <c r="X6" s="542"/>
      <c r="Y6" s="503"/>
      <c r="Z6" s="543"/>
      <c r="AA6" s="501"/>
      <c r="AB6" s="477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</row>
    <row r="7" spans="1:69" s="410" customFormat="1" ht="18" customHeight="1">
      <c r="A7" s="684"/>
      <c r="B7" s="673" t="s">
        <v>260</v>
      </c>
      <c r="C7" s="497" t="s">
        <v>251</v>
      </c>
      <c r="D7" s="498" t="s">
        <v>15</v>
      </c>
      <c r="E7" s="485">
        <v>1600</v>
      </c>
      <c r="F7" s="142"/>
      <c r="G7" s="437" t="s">
        <v>251</v>
      </c>
      <c r="H7" s="499" t="s">
        <v>354</v>
      </c>
      <c r="I7" s="439">
        <v>150</v>
      </c>
      <c r="J7" s="153"/>
      <c r="K7" s="530"/>
      <c r="L7" s="500"/>
      <c r="M7" s="439"/>
      <c r="N7" s="504"/>
      <c r="O7" s="902" t="s">
        <v>373</v>
      </c>
      <c r="P7" s="438" t="s">
        <v>15</v>
      </c>
      <c r="Q7" s="439">
        <v>300</v>
      </c>
      <c r="R7" s="155"/>
      <c r="S7" s="669" t="s">
        <v>365</v>
      </c>
      <c r="T7" s="499" t="s">
        <v>383</v>
      </c>
      <c r="U7" s="439">
        <v>580</v>
      </c>
      <c r="V7" s="142"/>
      <c r="W7" s="437"/>
      <c r="X7" s="500"/>
      <c r="Y7" s="439"/>
      <c r="Z7" s="504"/>
      <c r="AA7" s="494"/>
      <c r="AB7" s="477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09"/>
      <c r="BN7" s="409"/>
      <c r="BO7" s="409"/>
      <c r="BP7" s="409"/>
      <c r="BQ7" s="409"/>
    </row>
    <row r="8" spans="1:69" s="410" customFormat="1" ht="17.25" customHeight="1">
      <c r="A8" s="684"/>
      <c r="B8" s="673" t="s">
        <v>262</v>
      </c>
      <c r="C8" s="669" t="s">
        <v>254</v>
      </c>
      <c r="D8" s="498" t="s">
        <v>15</v>
      </c>
      <c r="E8" s="439">
        <v>1450</v>
      </c>
      <c r="F8" s="142"/>
      <c r="G8" s="487" t="s">
        <v>254</v>
      </c>
      <c r="H8" s="484" t="s">
        <v>354</v>
      </c>
      <c r="I8" s="485">
        <v>40</v>
      </c>
      <c r="J8" s="246"/>
      <c r="K8" s="487"/>
      <c r="L8" s="488"/>
      <c r="M8" s="485"/>
      <c r="N8" s="489"/>
      <c r="O8" s="903"/>
      <c r="P8" s="789"/>
      <c r="Q8" s="485"/>
      <c r="R8" s="221"/>
      <c r="S8" s="429"/>
      <c r="T8" s="430"/>
      <c r="U8" s="431"/>
      <c r="V8" s="440"/>
      <c r="W8" s="549"/>
      <c r="X8" s="550"/>
      <c r="Y8" s="551"/>
      <c r="Z8" s="552"/>
      <c r="AA8" s="501"/>
      <c r="AB8" s="477"/>
      <c r="AC8" s="409"/>
      <c r="AD8" s="409"/>
      <c r="AE8" s="409"/>
      <c r="AF8" s="409"/>
      <c r="AG8" s="409"/>
      <c r="AH8" s="409"/>
      <c r="AI8" s="409"/>
      <c r="AJ8" s="409"/>
      <c r="AK8" s="409"/>
      <c r="AL8" s="409"/>
      <c r="AM8" s="409"/>
      <c r="AN8" s="409"/>
      <c r="AO8" s="409"/>
      <c r="AP8" s="409"/>
      <c r="AQ8" s="409"/>
      <c r="AR8" s="409"/>
      <c r="AS8" s="409"/>
      <c r="AT8" s="409"/>
      <c r="AU8" s="409"/>
      <c r="AV8" s="409"/>
      <c r="AW8" s="409"/>
      <c r="AX8" s="409"/>
      <c r="AY8" s="409"/>
      <c r="AZ8" s="409"/>
      <c r="BA8" s="409"/>
      <c r="BB8" s="409"/>
      <c r="BC8" s="409"/>
      <c r="BD8" s="409"/>
      <c r="BE8" s="409"/>
      <c r="BF8" s="409"/>
      <c r="BG8" s="409"/>
      <c r="BH8" s="409"/>
      <c r="BI8" s="409"/>
      <c r="BJ8" s="409"/>
      <c r="BK8" s="409"/>
      <c r="BL8" s="409"/>
      <c r="BM8" s="409"/>
      <c r="BN8" s="409"/>
      <c r="BO8" s="409"/>
      <c r="BP8" s="409"/>
      <c r="BQ8" s="409"/>
    </row>
    <row r="9" spans="1:69" s="410" customFormat="1" ht="17.25" customHeight="1">
      <c r="A9" s="684"/>
      <c r="B9" s="673" t="s">
        <v>252</v>
      </c>
      <c r="C9" s="770" t="s">
        <v>252</v>
      </c>
      <c r="D9" s="498" t="s">
        <v>15</v>
      </c>
      <c r="E9" s="503">
        <v>1100</v>
      </c>
      <c r="F9" s="142"/>
      <c r="G9" s="437" t="s">
        <v>252</v>
      </c>
      <c r="H9" s="499" t="s">
        <v>354</v>
      </c>
      <c r="I9" s="439">
        <v>50</v>
      </c>
      <c r="J9" s="246"/>
      <c r="K9" s="670"/>
      <c r="L9" s="500"/>
      <c r="M9" s="439"/>
      <c r="N9" s="504"/>
      <c r="O9" s="902" t="s">
        <v>374</v>
      </c>
      <c r="P9" s="438" t="s">
        <v>15</v>
      </c>
      <c r="Q9" s="439">
        <v>260</v>
      </c>
      <c r="R9" s="155"/>
      <c r="S9" s="537" t="s">
        <v>381</v>
      </c>
      <c r="T9" s="499" t="s">
        <v>383</v>
      </c>
      <c r="U9" s="439">
        <v>750</v>
      </c>
      <c r="V9" s="142"/>
      <c r="W9" s="537"/>
      <c r="X9" s="597"/>
      <c r="Y9" s="508"/>
      <c r="Z9" s="904"/>
      <c r="AA9" s="501"/>
      <c r="AB9" s="477"/>
      <c r="AC9" s="409"/>
      <c r="AD9" s="409"/>
      <c r="AE9" s="409"/>
      <c r="AF9" s="409"/>
      <c r="AG9" s="409"/>
      <c r="AH9" s="409"/>
      <c r="AI9" s="409"/>
      <c r="AJ9" s="409"/>
      <c r="AK9" s="409"/>
      <c r="AL9" s="409"/>
      <c r="AM9" s="409"/>
      <c r="AN9" s="409"/>
      <c r="AO9" s="409"/>
      <c r="AP9" s="409"/>
      <c r="AQ9" s="409"/>
      <c r="AR9" s="409"/>
      <c r="AS9" s="409"/>
      <c r="AT9" s="409"/>
      <c r="AU9" s="409"/>
      <c r="AV9" s="409"/>
      <c r="AW9" s="409"/>
      <c r="AX9" s="409"/>
      <c r="AY9" s="409"/>
      <c r="AZ9" s="409"/>
      <c r="BA9" s="409"/>
      <c r="BB9" s="409"/>
      <c r="BC9" s="409"/>
      <c r="BD9" s="409"/>
      <c r="BE9" s="409"/>
      <c r="BF9" s="409"/>
      <c r="BG9" s="409"/>
      <c r="BH9" s="409"/>
      <c r="BI9" s="409"/>
      <c r="BJ9" s="409"/>
      <c r="BK9" s="409"/>
      <c r="BL9" s="409"/>
      <c r="BM9" s="409"/>
      <c r="BN9" s="409"/>
      <c r="BO9" s="409"/>
      <c r="BP9" s="409"/>
      <c r="BQ9" s="409"/>
    </row>
    <row r="10" spans="1:69" s="410" customFormat="1" ht="18" customHeight="1">
      <c r="A10" s="684"/>
      <c r="B10" s="673" t="s">
        <v>261</v>
      </c>
      <c r="C10" s="702" t="s">
        <v>253</v>
      </c>
      <c r="D10" s="498" t="s">
        <v>15</v>
      </c>
      <c r="E10" s="905">
        <v>1420</v>
      </c>
      <c r="F10" s="142"/>
      <c r="G10" s="437" t="s">
        <v>253</v>
      </c>
      <c r="H10" s="499" t="s">
        <v>354</v>
      </c>
      <c r="I10" s="439">
        <v>140</v>
      </c>
      <c r="J10" s="153"/>
      <c r="K10" s="670"/>
      <c r="L10" s="500"/>
      <c r="M10" s="439"/>
      <c r="N10" s="504"/>
      <c r="O10" s="902" t="s">
        <v>375</v>
      </c>
      <c r="P10" s="438" t="s">
        <v>15</v>
      </c>
      <c r="Q10" s="905">
        <v>100</v>
      </c>
      <c r="R10" s="155"/>
      <c r="S10" s="537" t="s">
        <v>366</v>
      </c>
      <c r="T10" s="499" t="s">
        <v>383</v>
      </c>
      <c r="U10" s="439">
        <v>310</v>
      </c>
      <c r="V10" s="142"/>
      <c r="W10" s="556"/>
      <c r="X10" s="682"/>
      <c r="Y10" s="683"/>
      <c r="Z10" s="763"/>
      <c r="AA10" s="494"/>
      <c r="AB10" s="477"/>
      <c r="AC10" s="409"/>
      <c r="AD10" s="409"/>
      <c r="AE10" s="409"/>
      <c r="AF10" s="409"/>
      <c r="AG10" s="409"/>
      <c r="AH10" s="409"/>
      <c r="AI10" s="409"/>
      <c r="AJ10" s="409"/>
      <c r="AK10" s="409"/>
      <c r="AL10" s="409"/>
      <c r="AM10" s="409"/>
      <c r="AN10" s="409"/>
      <c r="AO10" s="409"/>
      <c r="AP10" s="409"/>
      <c r="AQ10" s="409"/>
      <c r="AR10" s="409"/>
      <c r="AS10" s="409"/>
      <c r="AT10" s="409"/>
      <c r="AU10" s="409"/>
      <c r="AV10" s="409"/>
      <c r="AW10" s="409"/>
      <c r="AX10" s="409"/>
      <c r="AY10" s="409"/>
      <c r="AZ10" s="409"/>
      <c r="BA10" s="409"/>
      <c r="BB10" s="409"/>
      <c r="BC10" s="409"/>
      <c r="BD10" s="409"/>
      <c r="BE10" s="409"/>
      <c r="BF10" s="409"/>
      <c r="BG10" s="409"/>
      <c r="BH10" s="409"/>
      <c r="BI10" s="409"/>
      <c r="BJ10" s="409"/>
      <c r="BK10" s="409"/>
      <c r="BL10" s="409"/>
      <c r="BM10" s="409"/>
      <c r="BN10" s="409"/>
      <c r="BO10" s="409"/>
      <c r="BP10" s="409"/>
      <c r="BQ10" s="409"/>
    </row>
    <row r="11" spans="1:69" s="410" customFormat="1" ht="18" customHeight="1">
      <c r="A11" s="684"/>
      <c r="B11" s="768" t="s">
        <v>263</v>
      </c>
      <c r="C11" s="497" t="s">
        <v>255</v>
      </c>
      <c r="D11" s="498" t="s">
        <v>15</v>
      </c>
      <c r="E11" s="485">
        <v>3800</v>
      </c>
      <c r="F11" s="142"/>
      <c r="G11" s="549" t="s">
        <v>255</v>
      </c>
      <c r="H11" s="708" t="s">
        <v>354</v>
      </c>
      <c r="I11" s="551">
        <v>190</v>
      </c>
      <c r="J11" s="156"/>
      <c r="K11" s="487"/>
      <c r="L11" s="488"/>
      <c r="M11" s="485"/>
      <c r="N11" s="489"/>
      <c r="O11" s="906" t="s">
        <v>376</v>
      </c>
      <c r="P11" s="498" t="s">
        <v>15</v>
      </c>
      <c r="Q11" s="485">
        <v>500</v>
      </c>
      <c r="R11" s="155"/>
      <c r="S11" s="702" t="s">
        <v>364</v>
      </c>
      <c r="T11" s="499" t="s">
        <v>383</v>
      </c>
      <c r="U11" s="905">
        <v>190</v>
      </c>
      <c r="V11" s="142"/>
      <c r="W11" s="537"/>
      <c r="X11" s="597"/>
      <c r="Y11" s="508"/>
      <c r="Z11" s="238"/>
      <c r="AA11" s="478"/>
      <c r="AB11" s="477"/>
      <c r="AC11" s="409"/>
      <c r="AD11" s="409"/>
      <c r="AE11" s="409"/>
      <c r="AF11" s="409"/>
      <c r="AG11" s="409"/>
      <c r="AH11" s="409"/>
      <c r="AI11" s="409"/>
      <c r="AJ11" s="409"/>
      <c r="AK11" s="409"/>
      <c r="AL11" s="409"/>
      <c r="AM11" s="409"/>
      <c r="AN11" s="409"/>
      <c r="AO11" s="409"/>
      <c r="AP11" s="409"/>
      <c r="AQ11" s="409"/>
      <c r="AR11" s="409"/>
      <c r="AS11" s="409"/>
      <c r="AT11" s="409"/>
      <c r="AU11" s="409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09"/>
      <c r="BQ11" s="409"/>
    </row>
    <row r="12" spans="1:69" s="410" customFormat="1" ht="18" customHeight="1">
      <c r="A12" s="684"/>
      <c r="B12" s="907" t="s">
        <v>264</v>
      </c>
      <c r="C12" s="753" t="s">
        <v>256</v>
      </c>
      <c r="D12" s="751" t="s">
        <v>15</v>
      </c>
      <c r="E12" s="908">
        <v>850</v>
      </c>
      <c r="F12" s="394"/>
      <c r="G12" s="750" t="s">
        <v>256</v>
      </c>
      <c r="H12" s="754" t="s">
        <v>442</v>
      </c>
      <c r="I12" s="752">
        <v>200</v>
      </c>
      <c r="J12" s="893"/>
      <c r="K12" s="487"/>
      <c r="L12" s="488"/>
      <c r="M12" s="485"/>
      <c r="N12" s="489"/>
      <c r="O12" s="909"/>
      <c r="P12" s="789"/>
      <c r="Q12" s="485"/>
      <c r="R12" s="489"/>
      <c r="S12" s="531" t="s">
        <v>368</v>
      </c>
      <c r="T12" s="500"/>
      <c r="U12" s="439">
        <v>260</v>
      </c>
      <c r="V12" s="142"/>
      <c r="W12" s="531"/>
      <c r="X12" s="910"/>
      <c r="Y12" s="911"/>
      <c r="Z12" s="904"/>
      <c r="AA12" s="478"/>
      <c r="AB12" s="477"/>
      <c r="AC12" s="409"/>
      <c r="AD12" s="409"/>
      <c r="AE12" s="409"/>
      <c r="AF12" s="409"/>
      <c r="AG12" s="409"/>
      <c r="AH12" s="409"/>
      <c r="AI12" s="409"/>
      <c r="AJ12" s="409"/>
      <c r="AK12" s="409"/>
      <c r="AL12" s="409"/>
      <c r="AM12" s="409"/>
      <c r="AN12" s="409"/>
      <c r="AO12" s="409"/>
      <c r="AP12" s="409"/>
      <c r="AQ12" s="409"/>
      <c r="AR12" s="409"/>
      <c r="AS12" s="409"/>
      <c r="AT12" s="409"/>
      <c r="AU12" s="409"/>
      <c r="AV12" s="409"/>
      <c r="AW12" s="409"/>
      <c r="AX12" s="409"/>
      <c r="AY12" s="409"/>
      <c r="AZ12" s="409"/>
      <c r="BA12" s="409"/>
      <c r="BB12" s="409"/>
      <c r="BC12" s="409"/>
      <c r="BD12" s="409"/>
      <c r="BE12" s="409"/>
      <c r="BF12" s="409"/>
      <c r="BG12" s="409"/>
      <c r="BH12" s="409"/>
      <c r="BI12" s="409"/>
      <c r="BJ12" s="409"/>
      <c r="BK12" s="409"/>
      <c r="BL12" s="409"/>
      <c r="BM12" s="409"/>
      <c r="BN12" s="409"/>
      <c r="BO12" s="409"/>
      <c r="BP12" s="409"/>
      <c r="BQ12" s="409"/>
    </row>
    <row r="13" spans="1:69" s="410" customFormat="1" ht="18" customHeight="1">
      <c r="A13" s="684"/>
      <c r="B13" s="912"/>
      <c r="C13" s="759"/>
      <c r="D13" s="757"/>
      <c r="E13" s="913"/>
      <c r="F13" s="395"/>
      <c r="G13" s="756"/>
      <c r="H13" s="760"/>
      <c r="I13" s="758"/>
      <c r="J13" s="895"/>
      <c r="K13" s="549"/>
      <c r="L13" s="550"/>
      <c r="M13" s="551"/>
      <c r="N13" s="552"/>
      <c r="O13" s="901"/>
      <c r="P13" s="796"/>
      <c r="Q13" s="551"/>
      <c r="R13" s="552"/>
      <c r="S13" s="541" t="s">
        <v>369</v>
      </c>
      <c r="T13" s="542"/>
      <c r="U13" s="503">
        <v>600</v>
      </c>
      <c r="V13" s="142"/>
      <c r="W13" s="544"/>
      <c r="X13" s="914"/>
      <c r="Y13" s="915"/>
      <c r="Z13" s="767"/>
      <c r="AA13" s="478"/>
      <c r="AB13" s="477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  <c r="AO13" s="409"/>
      <c r="AP13" s="409"/>
      <c r="AQ13" s="409"/>
      <c r="AR13" s="409"/>
      <c r="AS13" s="409"/>
      <c r="AT13" s="409"/>
      <c r="AU13" s="409"/>
      <c r="AV13" s="409"/>
      <c r="AW13" s="409"/>
      <c r="AX13" s="409"/>
      <c r="AY13" s="409"/>
      <c r="AZ13" s="409"/>
      <c r="BA13" s="409"/>
      <c r="BB13" s="409"/>
      <c r="BC13" s="409"/>
      <c r="BD13" s="409"/>
      <c r="BE13" s="409"/>
      <c r="BF13" s="409"/>
      <c r="BG13" s="409"/>
      <c r="BH13" s="409"/>
      <c r="BI13" s="409"/>
      <c r="BJ13" s="409"/>
      <c r="BK13" s="409"/>
      <c r="BL13" s="409"/>
      <c r="BM13" s="409"/>
      <c r="BN13" s="409"/>
      <c r="BO13" s="409"/>
      <c r="BP13" s="409"/>
      <c r="BQ13" s="409"/>
    </row>
    <row r="14" spans="1:69" s="410" customFormat="1" ht="18" customHeight="1">
      <c r="A14" s="696"/>
      <c r="B14" s="673" t="s">
        <v>265</v>
      </c>
      <c r="C14" s="669" t="s">
        <v>257</v>
      </c>
      <c r="D14" s="498" t="s">
        <v>15</v>
      </c>
      <c r="E14" s="439">
        <v>1000</v>
      </c>
      <c r="F14" s="143"/>
      <c r="G14" s="916" t="s">
        <v>257</v>
      </c>
      <c r="H14" s="603" t="s">
        <v>354</v>
      </c>
      <c r="I14" s="566">
        <v>40</v>
      </c>
      <c r="J14" s="944"/>
      <c r="K14" s="916"/>
      <c r="L14" s="619"/>
      <c r="M14" s="566"/>
      <c r="N14" s="917"/>
      <c r="O14" s="918"/>
      <c r="P14" s="823"/>
      <c r="Q14" s="566"/>
      <c r="R14" s="543"/>
      <c r="S14" s="545"/>
      <c r="T14" s="434"/>
      <c r="U14" s="435"/>
      <c r="V14" s="543"/>
      <c r="W14" s="549"/>
      <c r="X14" s="695"/>
      <c r="Y14" s="428"/>
      <c r="Z14" s="552"/>
      <c r="AA14" s="478"/>
      <c r="AB14" s="477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409"/>
      <c r="AP14" s="409"/>
      <c r="AQ14" s="409"/>
      <c r="AR14" s="409"/>
      <c r="AS14" s="409"/>
      <c r="AT14" s="409"/>
      <c r="AU14" s="409"/>
      <c r="AV14" s="409"/>
      <c r="AW14" s="409"/>
      <c r="AX14" s="409"/>
      <c r="AY14" s="409"/>
      <c r="AZ14" s="409"/>
      <c r="BA14" s="409"/>
      <c r="BB14" s="409"/>
      <c r="BC14" s="409"/>
      <c r="BD14" s="409"/>
      <c r="BE14" s="409"/>
      <c r="BF14" s="409"/>
      <c r="BG14" s="409"/>
      <c r="BH14" s="409"/>
      <c r="BI14" s="409"/>
      <c r="BJ14" s="409"/>
      <c r="BK14" s="409"/>
      <c r="BL14" s="409"/>
      <c r="BM14" s="409"/>
      <c r="BN14" s="409"/>
      <c r="BO14" s="409"/>
      <c r="BP14" s="409"/>
      <c r="BQ14" s="409"/>
    </row>
    <row r="15" spans="1:69" s="410" customFormat="1" ht="18" customHeight="1">
      <c r="A15" s="721" t="s">
        <v>167</v>
      </c>
      <c r="B15" s="745">
        <f>E15+I15+Q15+U15</f>
        <v>22610</v>
      </c>
      <c r="C15" s="511" t="s">
        <v>166</v>
      </c>
      <c r="D15" s="831"/>
      <c r="E15" s="723">
        <f>SUM(E5:E14)</f>
        <v>12890</v>
      </c>
      <c r="F15" s="514">
        <f>SUM(F5:F14)</f>
        <v>0</v>
      </c>
      <c r="G15" s="511" t="s">
        <v>30</v>
      </c>
      <c r="H15" s="515"/>
      <c r="I15" s="570">
        <f>SUM(I5:I14)</f>
        <v>1220</v>
      </c>
      <c r="J15" s="746">
        <f>SUM(J5:J14)</f>
        <v>0</v>
      </c>
      <c r="K15" s="511"/>
      <c r="L15" s="515"/>
      <c r="M15" s="513"/>
      <c r="N15" s="630"/>
      <c r="O15" s="511" t="s">
        <v>133</v>
      </c>
      <c r="P15" s="831"/>
      <c r="Q15" s="513">
        <f>SUM(Q5:Q14)</f>
        <v>1160</v>
      </c>
      <c r="R15" s="514">
        <f>SUM(R5:R14)</f>
        <v>0</v>
      </c>
      <c r="S15" s="608" t="s">
        <v>133</v>
      </c>
      <c r="T15" s="609"/>
      <c r="U15" s="607">
        <f>SUM(U5:U14)</f>
        <v>7340</v>
      </c>
      <c r="V15" s="514">
        <f>SUM(V5:V14)</f>
        <v>0</v>
      </c>
      <c r="W15" s="919"/>
      <c r="X15" s="515"/>
      <c r="Y15" s="513"/>
      <c r="Z15" s="630"/>
      <c r="AA15" s="478"/>
      <c r="AB15" s="477"/>
      <c r="AC15" s="409"/>
      <c r="AD15" s="409"/>
      <c r="AE15" s="409"/>
      <c r="AF15" s="409"/>
      <c r="AG15" s="409"/>
      <c r="AH15" s="409"/>
      <c r="AI15" s="409"/>
      <c r="AJ15" s="409"/>
      <c r="AK15" s="409"/>
      <c r="AL15" s="409"/>
      <c r="AM15" s="409"/>
      <c r="AN15" s="409"/>
      <c r="AO15" s="409"/>
      <c r="AP15" s="409"/>
      <c r="AQ15" s="409"/>
      <c r="AR15" s="409"/>
      <c r="AS15" s="409"/>
      <c r="AT15" s="409"/>
      <c r="AU15" s="409"/>
      <c r="AV15" s="409"/>
      <c r="AW15" s="409"/>
      <c r="AX15" s="409"/>
      <c r="AY15" s="409"/>
      <c r="AZ15" s="409"/>
      <c r="BA15" s="409"/>
      <c r="BB15" s="409"/>
      <c r="BC15" s="409"/>
      <c r="BD15" s="409"/>
      <c r="BE15" s="409"/>
      <c r="BF15" s="409"/>
      <c r="BG15" s="409"/>
      <c r="BH15" s="409"/>
      <c r="BI15" s="409"/>
      <c r="BJ15" s="409"/>
      <c r="BK15" s="409"/>
      <c r="BL15" s="409"/>
      <c r="BM15" s="409"/>
      <c r="BN15" s="409"/>
      <c r="BO15" s="409"/>
      <c r="BP15" s="409"/>
      <c r="BQ15" s="409"/>
    </row>
    <row r="16" spans="1:69" s="410" customFormat="1" ht="18" customHeight="1">
      <c r="A16" s="846"/>
      <c r="B16" s="584"/>
      <c r="C16" s="611" t="s">
        <v>67</v>
      </c>
      <c r="D16" s="438" t="s">
        <v>15</v>
      </c>
      <c r="E16" s="439">
        <v>3500</v>
      </c>
      <c r="F16" s="144"/>
      <c r="G16" s="920" t="s">
        <v>67</v>
      </c>
      <c r="H16" s="576" t="s">
        <v>354</v>
      </c>
      <c r="I16" s="492">
        <v>140</v>
      </c>
      <c r="J16" s="945"/>
      <c r="K16" s="560" t="s">
        <v>67</v>
      </c>
      <c r="L16" s="921" t="s">
        <v>354</v>
      </c>
      <c r="M16" s="439">
        <v>350</v>
      </c>
      <c r="N16" s="155"/>
      <c r="O16" s="922" t="s">
        <v>404</v>
      </c>
      <c r="P16" s="482" t="s">
        <v>15</v>
      </c>
      <c r="Q16" s="483">
        <v>2200</v>
      </c>
      <c r="R16" s="158"/>
      <c r="S16" s="714" t="s">
        <v>268</v>
      </c>
      <c r="T16" s="500"/>
      <c r="U16" s="439">
        <v>1640</v>
      </c>
      <c r="V16" s="144"/>
      <c r="W16" s="530" t="s">
        <v>404</v>
      </c>
      <c r="X16" s="499" t="s">
        <v>383</v>
      </c>
      <c r="Y16" s="439">
        <v>330</v>
      </c>
      <c r="Z16" s="142"/>
      <c r="AA16" s="478"/>
      <c r="AB16" s="477"/>
      <c r="AC16" s="409"/>
      <c r="AD16" s="409"/>
      <c r="AE16" s="409"/>
      <c r="AF16" s="409"/>
      <c r="AG16" s="409"/>
      <c r="AH16" s="409"/>
      <c r="AI16" s="409"/>
      <c r="AJ16" s="409"/>
      <c r="AK16" s="409"/>
      <c r="AL16" s="409"/>
      <c r="AM16" s="409"/>
      <c r="AN16" s="409"/>
      <c r="AO16" s="409"/>
      <c r="AP16" s="409"/>
      <c r="AQ16" s="409"/>
      <c r="AR16" s="409"/>
      <c r="AS16" s="409"/>
      <c r="AT16" s="409"/>
      <c r="AU16" s="409"/>
      <c r="AV16" s="409"/>
      <c r="AW16" s="409"/>
      <c r="AX16" s="409"/>
      <c r="AY16" s="409"/>
      <c r="AZ16" s="409"/>
      <c r="BA16" s="409"/>
      <c r="BB16" s="409"/>
      <c r="BC16" s="409"/>
      <c r="BD16" s="409"/>
      <c r="BE16" s="409"/>
      <c r="BF16" s="409"/>
      <c r="BG16" s="409"/>
      <c r="BH16" s="409"/>
      <c r="BI16" s="409"/>
      <c r="BJ16" s="409"/>
      <c r="BK16" s="409"/>
      <c r="BL16" s="409"/>
      <c r="BM16" s="409"/>
      <c r="BN16" s="409"/>
      <c r="BO16" s="409"/>
      <c r="BP16" s="409"/>
      <c r="BQ16" s="409"/>
    </row>
    <row r="17" spans="1:69" s="410" customFormat="1" ht="18" customHeight="1">
      <c r="A17" s="862" t="s">
        <v>270</v>
      </c>
      <c r="B17" s="863"/>
      <c r="C17" s="903" t="s">
        <v>293</v>
      </c>
      <c r="D17" s="438" t="s">
        <v>15</v>
      </c>
      <c r="E17" s="485">
        <v>2400</v>
      </c>
      <c r="F17" s="142"/>
      <c r="G17" s="923" t="s">
        <v>293</v>
      </c>
      <c r="H17" s="499" t="s">
        <v>354</v>
      </c>
      <c r="I17" s="431">
        <v>80</v>
      </c>
      <c r="J17" s="946"/>
      <c r="K17" s="549" t="s">
        <v>293</v>
      </c>
      <c r="L17" s="924" t="s">
        <v>354</v>
      </c>
      <c r="M17" s="551">
        <v>240</v>
      </c>
      <c r="N17" s="156"/>
      <c r="O17" s="925"/>
      <c r="P17" s="796"/>
      <c r="Q17" s="551"/>
      <c r="R17" s="763"/>
      <c r="S17" s="714" t="s">
        <v>269</v>
      </c>
      <c r="T17" s="488"/>
      <c r="U17" s="485">
        <v>930</v>
      </c>
      <c r="V17" s="142"/>
      <c r="W17" s="487"/>
      <c r="X17" s="488"/>
      <c r="Y17" s="485"/>
      <c r="Z17" s="489"/>
      <c r="AA17" s="478"/>
      <c r="AB17" s="477"/>
      <c r="AC17" s="409"/>
      <c r="AD17" s="409"/>
      <c r="AE17" s="409"/>
      <c r="AF17" s="409"/>
      <c r="AG17" s="409"/>
      <c r="AH17" s="409"/>
      <c r="AI17" s="409"/>
      <c r="AJ17" s="409"/>
      <c r="AK17" s="409"/>
      <c r="AL17" s="409"/>
      <c r="AM17" s="409"/>
      <c r="AN17" s="409"/>
      <c r="AO17" s="409"/>
      <c r="AP17" s="409"/>
      <c r="AQ17" s="409"/>
      <c r="AR17" s="409"/>
      <c r="AS17" s="409"/>
      <c r="AT17" s="409"/>
      <c r="AU17" s="409"/>
      <c r="AV17" s="409"/>
      <c r="AW17" s="409"/>
      <c r="AX17" s="409"/>
      <c r="AY17" s="409"/>
      <c r="AZ17" s="409"/>
      <c r="BA17" s="409"/>
      <c r="BB17" s="409"/>
      <c r="BC17" s="409"/>
      <c r="BD17" s="409"/>
      <c r="BE17" s="409"/>
      <c r="BF17" s="409"/>
      <c r="BG17" s="409"/>
      <c r="BH17" s="409"/>
      <c r="BI17" s="409"/>
      <c r="BJ17" s="409"/>
      <c r="BK17" s="409"/>
      <c r="BL17" s="409"/>
      <c r="BM17" s="409"/>
      <c r="BN17" s="409"/>
      <c r="BO17" s="409"/>
      <c r="BP17" s="409"/>
      <c r="BQ17" s="409"/>
    </row>
    <row r="18" spans="1:69" s="410" customFormat="1" ht="18" customHeight="1">
      <c r="A18" s="865" t="s">
        <v>271</v>
      </c>
      <c r="B18" s="866"/>
      <c r="C18" s="611" t="s">
        <v>359</v>
      </c>
      <c r="D18" s="438" t="s">
        <v>15</v>
      </c>
      <c r="E18" s="439">
        <v>2540</v>
      </c>
      <c r="F18" s="142"/>
      <c r="G18" s="923" t="s">
        <v>359</v>
      </c>
      <c r="H18" s="499" t="s">
        <v>354</v>
      </c>
      <c r="I18" s="431">
        <v>90</v>
      </c>
      <c r="J18" s="946"/>
      <c r="K18" s="926" t="s">
        <v>359</v>
      </c>
      <c r="L18" s="921" t="s">
        <v>354</v>
      </c>
      <c r="M18" s="439">
        <v>300</v>
      </c>
      <c r="N18" s="157"/>
      <c r="O18" s="927"/>
      <c r="P18" s="793"/>
      <c r="Q18" s="439"/>
      <c r="R18" s="904"/>
      <c r="S18" s="670"/>
      <c r="T18" s="500"/>
      <c r="U18" s="439"/>
      <c r="V18" s="504"/>
      <c r="W18" s="670"/>
      <c r="X18" s="500"/>
      <c r="Y18" s="439"/>
      <c r="Z18" s="504"/>
      <c r="AA18" s="478"/>
      <c r="AB18" s="477"/>
      <c r="AC18" s="409"/>
      <c r="AD18" s="409"/>
      <c r="AE18" s="409"/>
      <c r="AF18" s="409"/>
      <c r="AG18" s="409"/>
      <c r="AH18" s="409"/>
      <c r="AI18" s="409"/>
      <c r="AJ18" s="409"/>
      <c r="AK18" s="409"/>
      <c r="AL18" s="409"/>
      <c r="AM18" s="409"/>
      <c r="AN18" s="409"/>
      <c r="AO18" s="409"/>
      <c r="AP18" s="409"/>
      <c r="AQ18" s="409"/>
      <c r="AR18" s="409"/>
      <c r="AS18" s="409"/>
      <c r="AT18" s="409"/>
      <c r="AU18" s="409"/>
      <c r="AV18" s="409"/>
      <c r="AW18" s="409"/>
      <c r="AX18" s="409"/>
      <c r="AY18" s="409"/>
      <c r="AZ18" s="409"/>
      <c r="BA18" s="409"/>
      <c r="BB18" s="409"/>
      <c r="BC18" s="409"/>
      <c r="BD18" s="409"/>
      <c r="BE18" s="409"/>
      <c r="BF18" s="409"/>
      <c r="BG18" s="409"/>
      <c r="BH18" s="409"/>
      <c r="BI18" s="409"/>
      <c r="BJ18" s="409"/>
      <c r="BK18" s="409"/>
      <c r="BL18" s="409"/>
      <c r="BM18" s="409"/>
      <c r="BN18" s="409"/>
      <c r="BO18" s="409"/>
      <c r="BP18" s="409"/>
      <c r="BQ18" s="409"/>
    </row>
    <row r="19" spans="1:69" s="410" customFormat="1" ht="18" customHeight="1">
      <c r="A19" s="851"/>
      <c r="B19" s="584"/>
      <c r="C19" s="611" t="s">
        <v>68</v>
      </c>
      <c r="D19" s="438" t="s">
        <v>15</v>
      </c>
      <c r="E19" s="439">
        <v>2050</v>
      </c>
      <c r="F19" s="143"/>
      <c r="G19" s="928" t="s">
        <v>68</v>
      </c>
      <c r="H19" s="502" t="s">
        <v>354</v>
      </c>
      <c r="I19" s="800">
        <v>70</v>
      </c>
      <c r="J19" s="947"/>
      <c r="K19" s="929" t="s">
        <v>68</v>
      </c>
      <c r="L19" s="930" t="s">
        <v>354</v>
      </c>
      <c r="M19" s="485">
        <v>90</v>
      </c>
      <c r="N19" s="156"/>
      <c r="O19" s="931"/>
      <c r="P19" s="932"/>
      <c r="Q19" s="744"/>
      <c r="R19" s="763"/>
      <c r="S19" s="670"/>
      <c r="T19" s="500"/>
      <c r="U19" s="439"/>
      <c r="V19" s="543"/>
      <c r="W19" s="933"/>
      <c r="X19" s="910"/>
      <c r="Y19" s="911"/>
      <c r="Z19" s="543"/>
      <c r="AA19" s="478"/>
      <c r="AB19" s="477"/>
      <c r="AC19" s="409"/>
      <c r="AD19" s="409"/>
      <c r="AE19" s="409"/>
      <c r="AF19" s="409"/>
      <c r="AG19" s="409"/>
      <c r="AH19" s="409"/>
      <c r="AI19" s="409"/>
      <c r="AJ19" s="409"/>
      <c r="AK19" s="409"/>
      <c r="AL19" s="409"/>
      <c r="AM19" s="409"/>
      <c r="AN19" s="409"/>
      <c r="AO19" s="409"/>
      <c r="AP19" s="409"/>
      <c r="AQ19" s="409"/>
      <c r="AR19" s="409"/>
      <c r="AS19" s="409"/>
      <c r="AT19" s="409"/>
      <c r="AU19" s="409"/>
      <c r="AV19" s="409"/>
      <c r="AW19" s="409"/>
      <c r="AX19" s="409"/>
      <c r="AY19" s="409"/>
      <c r="AZ19" s="409"/>
      <c r="BA19" s="409"/>
      <c r="BB19" s="409"/>
      <c r="BC19" s="409"/>
      <c r="BD19" s="409"/>
      <c r="BE19" s="409"/>
      <c r="BF19" s="409"/>
      <c r="BG19" s="409"/>
      <c r="BH19" s="409"/>
      <c r="BI19" s="409"/>
      <c r="BJ19" s="409"/>
      <c r="BK19" s="409"/>
      <c r="BL19" s="409"/>
      <c r="BM19" s="409"/>
      <c r="BN19" s="409"/>
      <c r="BO19" s="409"/>
      <c r="BP19" s="409"/>
      <c r="BQ19" s="409"/>
    </row>
    <row r="20" spans="1:69" s="410" customFormat="1" ht="18" customHeight="1">
      <c r="A20" s="655" t="s">
        <v>167</v>
      </c>
      <c r="B20" s="934">
        <f>E20+I20+M20+Q20+U20+Y20</f>
        <v>16950</v>
      </c>
      <c r="C20" s="511" t="s">
        <v>166</v>
      </c>
      <c r="D20" s="831"/>
      <c r="E20" s="723">
        <f>SUM(E16:E19)</f>
        <v>10490</v>
      </c>
      <c r="F20" s="514">
        <f>SUM(F16:F19)</f>
        <v>0</v>
      </c>
      <c r="G20" s="935" t="s">
        <v>30</v>
      </c>
      <c r="H20" s="519"/>
      <c r="I20" s="936">
        <f>SUM(I16:I19)</f>
        <v>380</v>
      </c>
      <c r="J20" s="937">
        <f>SUM(J16:J19)</f>
        <v>0</v>
      </c>
      <c r="K20" s="511" t="s">
        <v>133</v>
      </c>
      <c r="L20" s="515"/>
      <c r="M20" s="513">
        <f>SUM(M16:M19)</f>
        <v>980</v>
      </c>
      <c r="N20" s="514">
        <f>SUM(N16:N19)</f>
        <v>0</v>
      </c>
      <c r="O20" s="511" t="s">
        <v>133</v>
      </c>
      <c r="P20" s="831"/>
      <c r="Q20" s="513">
        <f>SUM(Q16:Q19)</f>
        <v>2200</v>
      </c>
      <c r="R20" s="514">
        <f>SUM(R16:R19)</f>
        <v>0</v>
      </c>
      <c r="S20" s="511" t="s">
        <v>133</v>
      </c>
      <c r="T20" s="515"/>
      <c r="U20" s="513">
        <f>SUM(U16:U19)</f>
        <v>2570</v>
      </c>
      <c r="V20" s="514">
        <f>SUM(V16:V19)</f>
        <v>0</v>
      </c>
      <c r="W20" s="511" t="s">
        <v>133</v>
      </c>
      <c r="X20" s="515"/>
      <c r="Y20" s="513">
        <f>SUM(Y16:Y19)</f>
        <v>330</v>
      </c>
      <c r="Z20" s="514">
        <f>SUM(Z16:Z19)</f>
        <v>0</v>
      </c>
      <c r="AA20" s="478"/>
      <c r="AB20" s="477"/>
      <c r="AC20" s="409"/>
      <c r="AD20" s="409"/>
      <c r="AE20" s="409"/>
      <c r="AF20" s="409"/>
      <c r="AG20" s="409"/>
      <c r="AH20" s="409"/>
      <c r="AI20" s="409"/>
      <c r="AJ20" s="409"/>
      <c r="AK20" s="409"/>
      <c r="AL20" s="409"/>
      <c r="AM20" s="409"/>
      <c r="AN20" s="409"/>
      <c r="AO20" s="409"/>
      <c r="AP20" s="409"/>
      <c r="AQ20" s="409"/>
      <c r="AR20" s="409"/>
      <c r="AS20" s="409"/>
      <c r="AT20" s="409"/>
      <c r="AU20" s="409"/>
      <c r="AV20" s="409"/>
      <c r="AW20" s="409"/>
      <c r="AX20" s="409"/>
      <c r="AY20" s="409"/>
      <c r="AZ20" s="409"/>
      <c r="BA20" s="409"/>
      <c r="BB20" s="409"/>
      <c r="BC20" s="409"/>
      <c r="BD20" s="409"/>
      <c r="BE20" s="409"/>
      <c r="BF20" s="409"/>
      <c r="BG20" s="409"/>
      <c r="BH20" s="409"/>
      <c r="BI20" s="409"/>
      <c r="BJ20" s="409"/>
      <c r="BK20" s="409"/>
      <c r="BL20" s="409"/>
      <c r="BM20" s="409"/>
      <c r="BN20" s="409"/>
      <c r="BO20" s="409"/>
      <c r="BP20" s="409"/>
      <c r="BQ20" s="409"/>
    </row>
    <row r="21" spans="1:69" s="410" customFormat="1" ht="18" customHeight="1">
      <c r="A21" s="938" t="s">
        <v>273</v>
      </c>
      <c r="B21" s="939"/>
      <c r="C21" s="669" t="s">
        <v>69</v>
      </c>
      <c r="D21" s="438" t="s">
        <v>15</v>
      </c>
      <c r="E21" s="439">
        <v>1950</v>
      </c>
      <c r="F21" s="144"/>
      <c r="G21" s="940" t="s">
        <v>69</v>
      </c>
      <c r="H21" s="484" t="s">
        <v>354</v>
      </c>
      <c r="I21" s="485">
        <v>660</v>
      </c>
      <c r="J21" s="948"/>
      <c r="K21" s="437"/>
      <c r="L21" s="500"/>
      <c r="M21" s="439"/>
      <c r="N21" s="504"/>
      <c r="O21" s="941" t="s">
        <v>405</v>
      </c>
      <c r="P21" s="942" t="s">
        <v>15</v>
      </c>
      <c r="Q21" s="663">
        <v>3200</v>
      </c>
      <c r="R21" s="158"/>
      <c r="S21" s="437" t="s">
        <v>272</v>
      </c>
      <c r="T21" s="500"/>
      <c r="U21" s="439">
        <v>2300</v>
      </c>
      <c r="V21" s="144"/>
      <c r="W21" s="530" t="s">
        <v>405</v>
      </c>
      <c r="X21" s="499" t="s">
        <v>383</v>
      </c>
      <c r="Y21" s="439">
        <v>300</v>
      </c>
      <c r="Z21" s="144"/>
      <c r="AA21" s="478"/>
      <c r="AB21" s="477"/>
      <c r="AC21" s="409"/>
      <c r="AD21" s="409"/>
      <c r="AE21" s="409"/>
      <c r="AF21" s="409"/>
      <c r="AG21" s="409"/>
      <c r="AH21" s="409"/>
      <c r="AI21" s="409"/>
      <c r="AJ21" s="409"/>
      <c r="AK21" s="409"/>
      <c r="AL21" s="409"/>
      <c r="AM21" s="409"/>
      <c r="AN21" s="409"/>
      <c r="AO21" s="409"/>
      <c r="AP21" s="409"/>
      <c r="AQ21" s="409"/>
      <c r="AR21" s="409"/>
      <c r="AS21" s="409"/>
      <c r="AT21" s="409"/>
      <c r="AU21" s="409"/>
      <c r="AV21" s="409"/>
      <c r="AW21" s="409"/>
      <c r="AX21" s="409"/>
      <c r="AY21" s="409"/>
      <c r="AZ21" s="409"/>
      <c r="BA21" s="409"/>
      <c r="BB21" s="409"/>
      <c r="BC21" s="409"/>
      <c r="BD21" s="409"/>
      <c r="BE21" s="409"/>
      <c r="BF21" s="409"/>
      <c r="BG21" s="409"/>
      <c r="BH21" s="409"/>
      <c r="BI21" s="409"/>
      <c r="BJ21" s="409"/>
      <c r="BK21" s="409"/>
      <c r="BL21" s="409"/>
      <c r="BM21" s="409"/>
      <c r="BN21" s="409"/>
      <c r="BO21" s="409"/>
      <c r="BP21" s="409"/>
      <c r="BQ21" s="409"/>
    </row>
    <row r="22" spans="1:69" s="410" customFormat="1" ht="18" customHeight="1">
      <c r="A22" s="865" t="s">
        <v>271</v>
      </c>
      <c r="B22" s="866"/>
      <c r="C22" s="497" t="s">
        <v>70</v>
      </c>
      <c r="D22" s="438" t="s">
        <v>15</v>
      </c>
      <c r="E22" s="485">
        <v>2000</v>
      </c>
      <c r="F22" s="142"/>
      <c r="G22" s="487" t="s">
        <v>70</v>
      </c>
      <c r="H22" s="484" t="s">
        <v>354</v>
      </c>
      <c r="I22" s="485">
        <v>220</v>
      </c>
      <c r="J22" s="949"/>
      <c r="K22" s="487"/>
      <c r="L22" s="488"/>
      <c r="M22" s="485"/>
      <c r="N22" s="489"/>
      <c r="O22" s="927"/>
      <c r="P22" s="793"/>
      <c r="Q22" s="439"/>
      <c r="R22" s="904"/>
      <c r="S22" s="437" t="s">
        <v>84</v>
      </c>
      <c r="T22" s="488"/>
      <c r="U22" s="485">
        <v>970</v>
      </c>
      <c r="V22" s="142"/>
      <c r="W22" s="487"/>
      <c r="X22" s="488"/>
      <c r="Y22" s="485"/>
      <c r="Z22" s="489"/>
      <c r="AA22" s="478"/>
      <c r="AB22" s="477"/>
      <c r="AC22" s="409"/>
      <c r="AD22" s="409"/>
      <c r="AE22" s="409"/>
      <c r="AF22" s="409"/>
      <c r="AG22" s="409"/>
      <c r="AH22" s="409"/>
      <c r="AI22" s="409"/>
      <c r="AJ22" s="409"/>
      <c r="AK22" s="409"/>
      <c r="AL22" s="409"/>
      <c r="AM22" s="409"/>
      <c r="AN22" s="409"/>
      <c r="AO22" s="409"/>
      <c r="AP22" s="409"/>
      <c r="AQ22" s="409"/>
      <c r="AR22" s="409"/>
      <c r="AS22" s="409"/>
      <c r="AT22" s="409"/>
      <c r="AU22" s="409"/>
      <c r="AV22" s="409"/>
      <c r="AW22" s="409"/>
      <c r="AX22" s="409"/>
      <c r="AY22" s="409"/>
      <c r="AZ22" s="409"/>
      <c r="BA22" s="409"/>
      <c r="BB22" s="409"/>
      <c r="BC22" s="409"/>
      <c r="BD22" s="409"/>
      <c r="BE22" s="409"/>
      <c r="BF22" s="409"/>
      <c r="BG22" s="409"/>
      <c r="BH22" s="409"/>
      <c r="BI22" s="409"/>
      <c r="BJ22" s="409"/>
      <c r="BK22" s="409"/>
      <c r="BL22" s="409"/>
      <c r="BM22" s="409"/>
      <c r="BN22" s="409"/>
      <c r="BO22" s="409"/>
      <c r="BP22" s="409"/>
      <c r="BQ22" s="409"/>
    </row>
    <row r="23" spans="1:69" s="410" customFormat="1" ht="18" customHeight="1">
      <c r="A23" s="883"/>
      <c r="B23" s="943"/>
      <c r="C23" s="903" t="s">
        <v>71</v>
      </c>
      <c r="D23" s="438" t="s">
        <v>15</v>
      </c>
      <c r="E23" s="485">
        <v>900</v>
      </c>
      <c r="F23" s="143"/>
      <c r="G23" s="530" t="s">
        <v>71</v>
      </c>
      <c r="H23" s="499" t="s">
        <v>354</v>
      </c>
      <c r="I23" s="439">
        <v>50</v>
      </c>
      <c r="J23" s="157"/>
      <c r="K23" s="670"/>
      <c r="L23" s="500"/>
      <c r="M23" s="439"/>
      <c r="N23" s="504"/>
      <c r="O23" s="931"/>
      <c r="P23" s="932"/>
      <c r="Q23" s="744"/>
      <c r="R23" s="763"/>
      <c r="S23" s="670"/>
      <c r="T23" s="500"/>
      <c r="U23" s="439"/>
      <c r="V23" s="543"/>
      <c r="W23" s="933"/>
      <c r="X23" s="910"/>
      <c r="Y23" s="911"/>
      <c r="Z23" s="543"/>
      <c r="AA23" s="478"/>
      <c r="AB23" s="477"/>
      <c r="AC23" s="409"/>
      <c r="AD23" s="409"/>
      <c r="AE23" s="409"/>
      <c r="AF23" s="409"/>
      <c r="AG23" s="409"/>
      <c r="AH23" s="409"/>
      <c r="AI23" s="409"/>
      <c r="AJ23" s="409"/>
      <c r="AK23" s="409"/>
      <c r="AL23" s="409"/>
      <c r="AM23" s="409"/>
      <c r="AN23" s="409"/>
      <c r="AO23" s="409"/>
      <c r="AP23" s="409"/>
      <c r="AQ23" s="409"/>
      <c r="AR23" s="409"/>
      <c r="AS23" s="409"/>
      <c r="AT23" s="409"/>
      <c r="AU23" s="409"/>
      <c r="AV23" s="409"/>
      <c r="AW23" s="409"/>
      <c r="AX23" s="409"/>
      <c r="AY23" s="409"/>
      <c r="AZ23" s="409"/>
      <c r="BA23" s="409"/>
      <c r="BB23" s="409"/>
      <c r="BC23" s="409"/>
      <c r="BD23" s="409"/>
      <c r="BE23" s="409"/>
      <c r="BF23" s="409"/>
      <c r="BG23" s="409"/>
      <c r="BH23" s="409"/>
      <c r="BI23" s="409"/>
      <c r="BJ23" s="409"/>
      <c r="BK23" s="409"/>
      <c r="BL23" s="409"/>
      <c r="BM23" s="409"/>
      <c r="BN23" s="409"/>
      <c r="BO23" s="409"/>
      <c r="BP23" s="409"/>
      <c r="BQ23" s="409"/>
    </row>
    <row r="24" spans="1:69" s="410" customFormat="1" ht="18" customHeight="1">
      <c r="A24" s="721" t="s">
        <v>167</v>
      </c>
      <c r="B24" s="745">
        <f>E24+I24+Q24+U24+Y24</f>
        <v>12550</v>
      </c>
      <c r="C24" s="511" t="s">
        <v>166</v>
      </c>
      <c r="D24" s="515"/>
      <c r="E24" s="513">
        <f>SUM(E21:E23)</f>
        <v>4850</v>
      </c>
      <c r="F24" s="514">
        <f>SUM(F21:F23)</f>
        <v>0</v>
      </c>
      <c r="G24" s="511" t="s">
        <v>30</v>
      </c>
      <c r="H24" s="515"/>
      <c r="I24" s="570">
        <f>SUM(I21:I23)</f>
        <v>930</v>
      </c>
      <c r="J24" s="659">
        <f>SUM(J21:J23)</f>
        <v>0</v>
      </c>
      <c r="K24" s="511"/>
      <c r="L24" s="515"/>
      <c r="M24" s="513"/>
      <c r="N24" s="630"/>
      <c r="O24" s="511" t="s">
        <v>133</v>
      </c>
      <c r="P24" s="831"/>
      <c r="Q24" s="513">
        <f>SUM(Q21:Q23)</f>
        <v>3200</v>
      </c>
      <c r="R24" s="514">
        <f>SUM(R21:R23)</f>
        <v>0</v>
      </c>
      <c r="S24" s="511" t="s">
        <v>133</v>
      </c>
      <c r="T24" s="515"/>
      <c r="U24" s="513">
        <f>SUM(U21:U23)</f>
        <v>3270</v>
      </c>
      <c r="V24" s="514">
        <f>SUM(V21:V23)</f>
        <v>0</v>
      </c>
      <c r="W24" s="511" t="s">
        <v>16</v>
      </c>
      <c r="X24" s="515"/>
      <c r="Y24" s="513">
        <f>SUM(Y21:Y23)</f>
        <v>300</v>
      </c>
      <c r="Z24" s="514">
        <f>SUM(Z21:Z23)</f>
        <v>0</v>
      </c>
      <c r="AA24" s="478"/>
      <c r="AB24" s="477"/>
      <c r="AC24" s="409"/>
      <c r="AD24" s="409"/>
      <c r="AE24" s="409"/>
      <c r="AF24" s="409"/>
      <c r="AG24" s="409"/>
      <c r="AH24" s="409"/>
      <c r="AI24" s="409"/>
      <c r="AJ24" s="409"/>
      <c r="AK24" s="409"/>
      <c r="AL24" s="409"/>
      <c r="AM24" s="409"/>
      <c r="AN24" s="409"/>
      <c r="AO24" s="409"/>
      <c r="AP24" s="409"/>
      <c r="AQ24" s="409"/>
      <c r="AR24" s="409"/>
      <c r="AS24" s="409"/>
      <c r="AT24" s="409"/>
      <c r="AU24" s="409"/>
      <c r="AV24" s="409"/>
      <c r="AW24" s="409"/>
      <c r="AX24" s="409"/>
      <c r="AY24" s="409"/>
      <c r="AZ24" s="409"/>
      <c r="BA24" s="409"/>
      <c r="BB24" s="409"/>
      <c r="BC24" s="409"/>
      <c r="BD24" s="409"/>
      <c r="BE24" s="409"/>
      <c r="BF24" s="409"/>
      <c r="BG24" s="409"/>
      <c r="BH24" s="409"/>
      <c r="BI24" s="409"/>
      <c r="BJ24" s="409"/>
      <c r="BK24" s="409"/>
      <c r="BL24" s="409"/>
      <c r="BM24" s="409"/>
      <c r="BN24" s="409"/>
      <c r="BO24" s="409"/>
      <c r="BP24" s="409"/>
      <c r="BQ24" s="409"/>
    </row>
    <row r="25" spans="1:69" s="410" customFormat="1" ht="18" customHeight="1">
      <c r="A25" s="403"/>
      <c r="C25" s="404" t="s">
        <v>147</v>
      </c>
      <c r="D25" s="405"/>
      <c r="E25" s="403"/>
      <c r="F25" s="416"/>
      <c r="G25" s="403"/>
      <c r="H25" s="405"/>
      <c r="I25" s="403"/>
      <c r="J25" s="406"/>
      <c r="K25" s="403"/>
      <c r="L25" s="405"/>
      <c r="M25" s="403"/>
      <c r="N25" s="406"/>
      <c r="O25" s="403"/>
      <c r="P25" s="405"/>
      <c r="Q25" s="403"/>
      <c r="R25" s="406"/>
      <c r="S25" s="403"/>
      <c r="T25" s="405"/>
      <c r="U25" s="403"/>
      <c r="V25" s="406"/>
      <c r="W25" s="403"/>
      <c r="X25" s="405"/>
      <c r="Y25" s="403"/>
      <c r="Z25" s="406"/>
      <c r="AA25" s="409"/>
      <c r="AB25" s="477"/>
      <c r="AC25" s="409"/>
      <c r="AD25" s="409"/>
      <c r="AE25" s="409"/>
      <c r="AF25" s="409"/>
      <c r="AG25" s="409"/>
      <c r="AH25" s="409"/>
      <c r="AI25" s="409"/>
      <c r="AJ25" s="409"/>
      <c r="AK25" s="409"/>
      <c r="AL25" s="409"/>
      <c r="AM25" s="409"/>
      <c r="AN25" s="409"/>
      <c r="AO25" s="409"/>
      <c r="AP25" s="409"/>
      <c r="AQ25" s="409"/>
      <c r="AR25" s="409"/>
      <c r="AS25" s="409"/>
      <c r="AT25" s="409"/>
      <c r="AU25" s="409"/>
      <c r="AV25" s="409"/>
      <c r="AW25" s="409"/>
      <c r="AX25" s="409"/>
      <c r="AY25" s="409"/>
      <c r="AZ25" s="409"/>
      <c r="BA25" s="409"/>
      <c r="BB25" s="409"/>
      <c r="BC25" s="409"/>
      <c r="BD25" s="409"/>
      <c r="BE25" s="409"/>
      <c r="BF25" s="409"/>
      <c r="BG25" s="409"/>
      <c r="BH25" s="409"/>
      <c r="BI25" s="409"/>
      <c r="BJ25" s="409"/>
      <c r="BK25" s="409"/>
      <c r="BL25" s="409"/>
      <c r="BM25" s="409"/>
      <c r="BN25" s="409"/>
      <c r="BO25" s="409"/>
      <c r="BP25" s="409"/>
      <c r="BQ25" s="409"/>
    </row>
    <row r="26" spans="1:69" s="410" customFormat="1" ht="16.5" customHeight="1">
      <c r="A26" s="403"/>
      <c r="C26" s="404" t="s">
        <v>406</v>
      </c>
      <c r="D26" s="405"/>
      <c r="E26" s="403"/>
      <c r="F26" s="406"/>
      <c r="G26" s="403"/>
      <c r="H26" s="405"/>
      <c r="I26" s="403"/>
      <c r="J26" s="406"/>
      <c r="K26" s="403"/>
      <c r="L26" s="405"/>
      <c r="M26" s="403"/>
      <c r="N26" s="406"/>
      <c r="Q26" s="403"/>
      <c r="R26" s="406"/>
      <c r="S26" s="403"/>
      <c r="T26" s="405"/>
      <c r="U26" s="403"/>
      <c r="V26" s="406"/>
      <c r="X26" s="405"/>
      <c r="Y26" s="403"/>
      <c r="Z26" s="406"/>
      <c r="AA26" s="773"/>
      <c r="AB26" s="477"/>
      <c r="AC26" s="409"/>
      <c r="AD26" s="409"/>
      <c r="AE26" s="409"/>
      <c r="AF26" s="409"/>
      <c r="AG26" s="409"/>
      <c r="AH26" s="409"/>
      <c r="AI26" s="409"/>
      <c r="AJ26" s="409"/>
      <c r="AK26" s="409"/>
      <c r="AL26" s="409"/>
      <c r="AM26" s="409"/>
      <c r="AN26" s="409"/>
      <c r="AO26" s="409"/>
      <c r="AP26" s="409"/>
      <c r="AQ26" s="409"/>
      <c r="AR26" s="409"/>
      <c r="AS26" s="409"/>
      <c r="AT26" s="409"/>
      <c r="AU26" s="409"/>
      <c r="AV26" s="409"/>
      <c r="AW26" s="409"/>
      <c r="AX26" s="409"/>
      <c r="AY26" s="409"/>
      <c r="AZ26" s="409"/>
      <c r="BA26" s="409"/>
      <c r="BB26" s="409"/>
      <c r="BC26" s="409"/>
      <c r="BD26" s="409"/>
      <c r="BE26" s="409"/>
      <c r="BF26" s="409"/>
      <c r="BG26" s="409"/>
      <c r="BH26" s="409"/>
      <c r="BI26" s="409"/>
      <c r="BJ26" s="409"/>
      <c r="BK26" s="409"/>
      <c r="BL26" s="409"/>
      <c r="BM26" s="409"/>
      <c r="BN26" s="409"/>
      <c r="BO26" s="409"/>
      <c r="BP26" s="409"/>
      <c r="BQ26" s="409"/>
    </row>
    <row r="27" spans="1:69" s="410" customFormat="1" ht="16.5" customHeight="1">
      <c r="A27" s="403"/>
      <c r="C27" s="404" t="s">
        <v>292</v>
      </c>
      <c r="D27" s="405"/>
      <c r="E27" s="403"/>
      <c r="F27" s="406"/>
      <c r="G27" s="403"/>
      <c r="H27" s="405"/>
      <c r="I27" s="403"/>
      <c r="J27" s="406"/>
      <c r="K27" s="403"/>
      <c r="L27" s="405"/>
      <c r="M27" s="403"/>
      <c r="N27" s="406"/>
      <c r="Q27" s="403"/>
      <c r="R27" s="406"/>
      <c r="S27" s="403"/>
      <c r="T27" s="405"/>
      <c r="U27" s="403"/>
      <c r="V27" s="406"/>
      <c r="X27" s="405"/>
      <c r="Y27" s="403"/>
      <c r="Z27" s="406"/>
      <c r="AA27" s="409"/>
      <c r="AB27" s="477"/>
      <c r="AC27" s="409"/>
      <c r="AD27" s="409"/>
      <c r="AE27" s="409"/>
      <c r="AF27" s="409"/>
      <c r="AG27" s="409"/>
      <c r="AH27" s="409"/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09"/>
      <c r="AU27" s="409"/>
      <c r="AV27" s="409"/>
      <c r="AW27" s="409"/>
      <c r="AX27" s="409"/>
      <c r="AY27" s="409"/>
      <c r="AZ27" s="409"/>
      <c r="BA27" s="409"/>
      <c r="BB27" s="409"/>
      <c r="BC27" s="409"/>
      <c r="BD27" s="409"/>
      <c r="BE27" s="409"/>
      <c r="BF27" s="409"/>
      <c r="BG27" s="409"/>
      <c r="BH27" s="409"/>
      <c r="BI27" s="409"/>
      <c r="BJ27" s="409"/>
      <c r="BK27" s="409"/>
      <c r="BL27" s="409"/>
      <c r="BM27" s="409"/>
      <c r="BN27" s="409"/>
      <c r="BO27" s="409"/>
      <c r="BP27" s="409"/>
      <c r="BQ27" s="409"/>
    </row>
    <row r="28" spans="1:69" s="410" customFormat="1" ht="15.75" customHeight="1">
      <c r="A28" s="403"/>
      <c r="B28" s="411"/>
      <c r="D28" s="405"/>
      <c r="E28" s="403"/>
      <c r="F28" s="413"/>
      <c r="G28" s="417"/>
      <c r="H28" s="415"/>
      <c r="I28" s="403"/>
      <c r="J28" s="413"/>
      <c r="K28" s="403"/>
      <c r="L28" s="405"/>
      <c r="M28" s="403"/>
      <c r="N28" s="416"/>
      <c r="O28" s="417"/>
      <c r="P28" s="415"/>
      <c r="Q28" s="403"/>
      <c r="R28" s="413"/>
      <c r="S28" s="417"/>
      <c r="T28" s="415"/>
      <c r="U28" s="403"/>
      <c r="V28" s="413"/>
      <c r="X28" s="405"/>
      <c r="Z28" s="416"/>
      <c r="AA28" s="409"/>
      <c r="AB28" s="408"/>
      <c r="AC28" s="409"/>
      <c r="AD28" s="409"/>
      <c r="AE28" s="409"/>
      <c r="AF28" s="409"/>
      <c r="AG28" s="409"/>
      <c r="AH28" s="409"/>
      <c r="AI28" s="409"/>
      <c r="AJ28" s="409"/>
      <c r="AK28" s="409"/>
      <c r="AL28" s="409"/>
      <c r="AM28" s="409"/>
      <c r="AN28" s="409"/>
      <c r="AO28" s="409"/>
      <c r="AP28" s="409"/>
      <c r="AQ28" s="409"/>
      <c r="AR28" s="409"/>
      <c r="AS28" s="409"/>
      <c r="AT28" s="409"/>
      <c r="AU28" s="409"/>
      <c r="AV28" s="409"/>
      <c r="AW28" s="409"/>
      <c r="AX28" s="409"/>
      <c r="AY28" s="409"/>
      <c r="AZ28" s="409"/>
      <c r="BA28" s="409"/>
      <c r="BB28" s="409"/>
      <c r="BC28" s="409"/>
      <c r="BD28" s="409"/>
      <c r="BE28" s="409"/>
      <c r="BF28" s="409"/>
      <c r="BG28" s="409"/>
      <c r="BH28" s="409"/>
      <c r="BI28" s="409"/>
      <c r="BJ28" s="409"/>
      <c r="BK28" s="409"/>
      <c r="BL28" s="409"/>
      <c r="BM28" s="409"/>
      <c r="BN28" s="409"/>
      <c r="BO28" s="409"/>
      <c r="BP28" s="409"/>
      <c r="BQ28" s="409"/>
    </row>
    <row r="29" spans="1:69" s="410" customFormat="1" ht="15.75" customHeight="1">
      <c r="A29" s="403"/>
      <c r="B29" s="403"/>
      <c r="C29" s="404"/>
      <c r="D29" s="405"/>
      <c r="E29" s="403"/>
      <c r="F29" s="416"/>
      <c r="G29" s="403"/>
      <c r="H29" s="405"/>
      <c r="I29" s="403"/>
      <c r="J29" s="416"/>
      <c r="K29" s="403"/>
      <c r="L29" s="405"/>
      <c r="M29" s="403"/>
      <c r="N29" s="416"/>
      <c r="O29" s="403"/>
      <c r="P29" s="405"/>
      <c r="Q29" s="403"/>
      <c r="R29" s="416"/>
      <c r="S29" s="403"/>
      <c r="T29" s="405"/>
      <c r="U29" s="403"/>
      <c r="V29" s="416"/>
      <c r="W29" s="403" t="s">
        <v>143</v>
      </c>
      <c r="X29" s="405"/>
      <c r="Y29" s="403"/>
      <c r="Z29" s="416"/>
      <c r="AA29" s="409"/>
      <c r="AB29" s="408"/>
      <c r="AC29" s="409"/>
      <c r="AD29" s="409"/>
      <c r="AE29" s="409"/>
      <c r="AF29" s="409"/>
      <c r="AG29" s="409"/>
      <c r="AH29" s="409"/>
      <c r="AI29" s="409"/>
      <c r="AJ29" s="409"/>
      <c r="AK29" s="409"/>
      <c r="AL29" s="409"/>
      <c r="AM29" s="409"/>
      <c r="AN29" s="409"/>
      <c r="AO29" s="409"/>
      <c r="AP29" s="409"/>
      <c r="AQ29" s="409"/>
      <c r="AR29" s="409"/>
      <c r="AS29" s="409"/>
      <c r="AT29" s="409"/>
      <c r="AU29" s="409"/>
      <c r="AV29" s="409"/>
      <c r="AW29" s="409"/>
      <c r="AX29" s="409"/>
      <c r="AY29" s="409"/>
      <c r="AZ29" s="409"/>
      <c r="BA29" s="409"/>
      <c r="BB29" s="409"/>
      <c r="BC29" s="409"/>
      <c r="BD29" s="409"/>
      <c r="BE29" s="409"/>
      <c r="BF29" s="409"/>
      <c r="BG29" s="409"/>
      <c r="BH29" s="409"/>
      <c r="BI29" s="409"/>
      <c r="BJ29" s="409"/>
      <c r="BK29" s="409"/>
      <c r="BL29" s="409"/>
      <c r="BM29" s="409"/>
      <c r="BN29" s="409"/>
      <c r="BO29" s="409"/>
      <c r="BP29" s="409"/>
      <c r="BQ29" s="409"/>
    </row>
    <row r="30" spans="1:69" s="410" customFormat="1" ht="15.75" customHeight="1">
      <c r="A30" s="403"/>
      <c r="B30" s="403"/>
      <c r="C30" s="403"/>
      <c r="D30" s="405"/>
      <c r="E30" s="403"/>
      <c r="F30" s="416"/>
      <c r="G30" s="403"/>
      <c r="H30" s="405"/>
      <c r="I30" s="403"/>
      <c r="J30" s="416"/>
      <c r="K30" s="403"/>
      <c r="L30" s="405"/>
      <c r="M30" s="403"/>
      <c r="N30" s="416"/>
      <c r="O30" s="403"/>
      <c r="P30" s="405"/>
      <c r="Q30" s="403"/>
      <c r="R30" s="416"/>
      <c r="S30" s="403"/>
      <c r="T30" s="405"/>
      <c r="U30" s="403"/>
      <c r="V30" s="416"/>
      <c r="W30" s="403"/>
      <c r="X30" s="405"/>
      <c r="Y30" s="403"/>
      <c r="Z30" s="416"/>
      <c r="AA30" s="409"/>
      <c r="AB30" s="408"/>
      <c r="AC30" s="409"/>
      <c r="AD30" s="409"/>
      <c r="AE30" s="409"/>
      <c r="AF30" s="409"/>
      <c r="AG30" s="409"/>
      <c r="AH30" s="409"/>
      <c r="AI30" s="409"/>
      <c r="AJ30" s="409"/>
      <c r="AK30" s="409"/>
      <c r="AL30" s="409"/>
      <c r="AM30" s="409"/>
      <c r="AN30" s="409"/>
      <c r="AO30" s="409"/>
      <c r="AP30" s="409"/>
      <c r="AQ30" s="409"/>
      <c r="AR30" s="409"/>
      <c r="AS30" s="409"/>
      <c r="AT30" s="409"/>
      <c r="AU30" s="409"/>
      <c r="AV30" s="409"/>
      <c r="AW30" s="409"/>
      <c r="AX30" s="409"/>
      <c r="AY30" s="409"/>
      <c r="AZ30" s="409"/>
      <c r="BA30" s="409"/>
      <c r="BB30" s="409"/>
      <c r="BC30" s="409"/>
      <c r="BD30" s="409"/>
      <c r="BE30" s="409"/>
      <c r="BF30" s="409"/>
      <c r="BG30" s="409"/>
      <c r="BH30" s="409"/>
      <c r="BI30" s="409"/>
      <c r="BJ30" s="409"/>
      <c r="BK30" s="409"/>
      <c r="BL30" s="409"/>
      <c r="BM30" s="409"/>
      <c r="BN30" s="409"/>
      <c r="BO30" s="409"/>
      <c r="BP30" s="409"/>
      <c r="BQ30" s="409"/>
    </row>
    <row r="31" spans="1:69" s="410" customFormat="1" ht="15" customHeight="1">
      <c r="A31" s="403"/>
      <c r="B31" s="403"/>
      <c r="C31" s="403"/>
      <c r="D31" s="405"/>
      <c r="E31" s="403"/>
      <c r="F31" s="418"/>
      <c r="G31" s="403"/>
      <c r="H31" s="405"/>
      <c r="I31" s="403"/>
      <c r="J31" s="418"/>
      <c r="K31" s="403"/>
      <c r="L31" s="405"/>
      <c r="M31" s="403"/>
      <c r="N31" s="418"/>
      <c r="O31" s="403"/>
      <c r="P31" s="405"/>
      <c r="Q31" s="403"/>
      <c r="R31" s="418"/>
      <c r="S31" s="403"/>
      <c r="T31" s="405"/>
      <c r="U31" s="403"/>
      <c r="V31" s="418"/>
      <c r="X31" s="405"/>
      <c r="Y31" s="403"/>
      <c r="Z31" s="418"/>
      <c r="AA31" s="409"/>
      <c r="AB31" s="408"/>
      <c r="AC31" s="409"/>
      <c r="AD31" s="409"/>
      <c r="AE31" s="409"/>
      <c r="AF31" s="409"/>
      <c r="AG31" s="409"/>
      <c r="AH31" s="409"/>
      <c r="AI31" s="409"/>
      <c r="AJ31" s="409"/>
      <c r="AK31" s="409"/>
      <c r="AL31" s="409"/>
      <c r="AM31" s="409"/>
      <c r="AN31" s="409"/>
      <c r="AO31" s="409"/>
      <c r="AP31" s="409"/>
      <c r="AQ31" s="409"/>
      <c r="AR31" s="409"/>
      <c r="AS31" s="409"/>
      <c r="AT31" s="409"/>
      <c r="AU31" s="409"/>
      <c r="AV31" s="409"/>
      <c r="AW31" s="409"/>
      <c r="AX31" s="409"/>
      <c r="AY31" s="409"/>
      <c r="AZ31" s="409"/>
      <c r="BA31" s="409"/>
      <c r="BB31" s="409"/>
      <c r="BC31" s="409"/>
      <c r="BD31" s="409"/>
      <c r="BE31" s="409"/>
      <c r="BF31" s="409"/>
      <c r="BG31" s="409"/>
      <c r="BH31" s="409"/>
      <c r="BI31" s="409"/>
      <c r="BJ31" s="409"/>
      <c r="BK31" s="409"/>
      <c r="BL31" s="409"/>
      <c r="BM31" s="409"/>
      <c r="BN31" s="409"/>
      <c r="BO31" s="409"/>
      <c r="BP31" s="409"/>
      <c r="BQ31" s="409"/>
    </row>
    <row r="32" spans="1:69" s="410" customFormat="1" ht="15" customHeight="1">
      <c r="A32" s="403"/>
      <c r="B32" s="403"/>
      <c r="C32" s="403"/>
      <c r="D32" s="405"/>
      <c r="E32" s="403"/>
      <c r="F32" s="418"/>
      <c r="G32" s="403"/>
      <c r="H32" s="405"/>
      <c r="I32" s="403"/>
      <c r="J32" s="418"/>
      <c r="K32" s="403"/>
      <c r="L32" s="405"/>
      <c r="M32" s="403"/>
      <c r="N32" s="418"/>
      <c r="O32" s="403"/>
      <c r="P32" s="405"/>
      <c r="Q32" s="403"/>
      <c r="R32" s="418"/>
      <c r="S32" s="403"/>
      <c r="T32" s="405"/>
      <c r="U32" s="403"/>
      <c r="V32" s="418"/>
      <c r="W32" s="403"/>
      <c r="X32" s="405"/>
      <c r="Y32" s="403"/>
      <c r="Z32" s="418"/>
      <c r="AA32" s="409"/>
      <c r="AB32" s="409"/>
      <c r="AC32" s="409"/>
      <c r="AD32" s="409"/>
      <c r="AE32" s="409"/>
      <c r="AF32" s="409"/>
      <c r="AG32" s="409"/>
      <c r="AH32" s="409"/>
      <c r="AI32" s="409"/>
      <c r="AJ32" s="409"/>
      <c r="AK32" s="409"/>
      <c r="AL32" s="409"/>
      <c r="AM32" s="409"/>
      <c r="AN32" s="409"/>
      <c r="AO32" s="409"/>
      <c r="AP32" s="409"/>
      <c r="AQ32" s="409"/>
      <c r="AR32" s="409"/>
      <c r="AS32" s="409"/>
      <c r="AT32" s="409"/>
      <c r="AU32" s="409"/>
      <c r="AV32" s="409"/>
      <c r="AW32" s="409"/>
      <c r="AX32" s="409"/>
      <c r="AY32" s="409"/>
      <c r="AZ32" s="409"/>
      <c r="BA32" s="409"/>
      <c r="BB32" s="409"/>
      <c r="BC32" s="409"/>
      <c r="BD32" s="409"/>
      <c r="BE32" s="409"/>
      <c r="BF32" s="409"/>
      <c r="BG32" s="409"/>
      <c r="BH32" s="409"/>
      <c r="BI32" s="409"/>
      <c r="BJ32" s="409"/>
      <c r="BK32" s="409"/>
      <c r="BL32" s="409"/>
      <c r="BM32" s="409"/>
      <c r="BN32" s="409"/>
      <c r="BO32" s="409"/>
      <c r="BP32" s="409"/>
      <c r="BQ32" s="409"/>
    </row>
    <row r="33" spans="1:69" s="410" customFormat="1" ht="15" customHeight="1">
      <c r="A33" s="403"/>
      <c r="B33" s="403"/>
      <c r="C33" s="403"/>
      <c r="D33" s="405"/>
      <c r="E33" s="403"/>
      <c r="F33" s="418"/>
      <c r="G33" s="403"/>
      <c r="H33" s="405"/>
      <c r="I33" s="403"/>
      <c r="J33" s="418"/>
      <c r="K33" s="403"/>
      <c r="L33" s="405"/>
      <c r="M33" s="403"/>
      <c r="N33" s="418"/>
      <c r="O33" s="403"/>
      <c r="P33" s="405"/>
      <c r="Q33" s="403"/>
      <c r="R33" s="418"/>
      <c r="S33" s="403"/>
      <c r="T33" s="405"/>
      <c r="U33" s="403"/>
      <c r="V33" s="418"/>
      <c r="W33" s="403"/>
      <c r="X33" s="405"/>
      <c r="Y33" s="403"/>
      <c r="Z33" s="418"/>
      <c r="AA33" s="409"/>
      <c r="AB33" s="409"/>
      <c r="AC33" s="409"/>
      <c r="AD33" s="409"/>
      <c r="AE33" s="409"/>
      <c r="AF33" s="409"/>
      <c r="AG33" s="409"/>
      <c r="AH33" s="409"/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09"/>
      <c r="AU33" s="409"/>
      <c r="AV33" s="409"/>
      <c r="AW33" s="409"/>
      <c r="AX33" s="409"/>
      <c r="AY33" s="409"/>
      <c r="AZ33" s="409"/>
      <c r="BA33" s="409"/>
      <c r="BB33" s="409"/>
      <c r="BC33" s="409"/>
      <c r="BD33" s="409"/>
      <c r="BE33" s="409"/>
      <c r="BF33" s="409"/>
      <c r="BG33" s="409"/>
      <c r="BH33" s="409"/>
      <c r="BI33" s="409"/>
      <c r="BJ33" s="409"/>
      <c r="BK33" s="409"/>
      <c r="BL33" s="409"/>
      <c r="BM33" s="409"/>
      <c r="BN33" s="409"/>
      <c r="BO33" s="409"/>
      <c r="BP33" s="409"/>
      <c r="BQ33" s="409"/>
    </row>
    <row r="34" spans="1:69" ht="17.100000000000001" customHeight="1">
      <c r="A34" s="403"/>
      <c r="B34" s="403"/>
      <c r="C34" s="403"/>
      <c r="D34" s="405"/>
      <c r="E34" s="403"/>
      <c r="F34" s="418"/>
      <c r="G34" s="403"/>
      <c r="H34" s="405"/>
      <c r="I34" s="403"/>
      <c r="J34" s="418"/>
      <c r="K34" s="403"/>
      <c r="L34" s="405"/>
      <c r="M34" s="403"/>
      <c r="N34" s="418"/>
      <c r="O34" s="403"/>
      <c r="P34" s="405"/>
      <c r="Q34" s="403"/>
      <c r="R34" s="418"/>
      <c r="S34" s="403"/>
      <c r="T34" s="405"/>
      <c r="U34" s="403"/>
      <c r="V34" s="418"/>
      <c r="W34" s="403"/>
      <c r="X34" s="405"/>
      <c r="Y34" s="403"/>
      <c r="Z34" s="418"/>
    </row>
    <row r="35" spans="1:69" ht="17.100000000000001" customHeight="1">
      <c r="A35" s="403"/>
      <c r="B35" s="403"/>
      <c r="C35" s="403"/>
      <c r="D35" s="405"/>
      <c r="E35" s="403"/>
      <c r="F35" s="418"/>
      <c r="G35" s="403"/>
      <c r="H35" s="405"/>
      <c r="I35" s="403"/>
      <c r="J35" s="418"/>
      <c r="K35" s="403"/>
      <c r="L35" s="405"/>
      <c r="M35" s="403"/>
      <c r="N35" s="418"/>
      <c r="O35" s="403"/>
      <c r="P35" s="405"/>
      <c r="Q35" s="403"/>
      <c r="R35" s="418"/>
      <c r="S35" s="403"/>
      <c r="T35" s="405"/>
      <c r="U35" s="403"/>
      <c r="V35" s="418"/>
      <c r="W35" s="403"/>
      <c r="X35" s="405"/>
      <c r="Y35" s="403"/>
      <c r="Z35" s="418"/>
    </row>
    <row r="36" spans="1:69" ht="17.100000000000001" customHeight="1">
      <c r="A36" s="403"/>
      <c r="B36" s="403"/>
      <c r="C36" s="403"/>
      <c r="E36" s="403"/>
      <c r="F36" s="418"/>
      <c r="G36" s="403"/>
      <c r="I36" s="403"/>
      <c r="J36" s="418"/>
      <c r="K36" s="403"/>
      <c r="M36" s="403"/>
      <c r="N36" s="418"/>
      <c r="O36" s="403"/>
      <c r="Q36" s="403"/>
      <c r="R36" s="418"/>
      <c r="S36" s="403"/>
      <c r="U36" s="403"/>
      <c r="V36" s="418"/>
      <c r="W36" s="403"/>
      <c r="Y36" s="403"/>
      <c r="Z36" s="418"/>
    </row>
    <row r="37" spans="1:69" ht="17.100000000000001" customHeight="1">
      <c r="A37" s="403"/>
      <c r="B37" s="403"/>
      <c r="C37" s="403"/>
      <c r="E37" s="403"/>
      <c r="F37" s="418"/>
      <c r="G37" s="403"/>
      <c r="I37" s="403"/>
      <c r="J37" s="418"/>
      <c r="K37" s="403"/>
      <c r="M37" s="403"/>
      <c r="N37" s="418"/>
      <c r="O37" s="403"/>
      <c r="Q37" s="403"/>
      <c r="R37" s="418"/>
      <c r="S37" s="403"/>
      <c r="U37" s="403"/>
      <c r="V37" s="418"/>
      <c r="W37" s="403"/>
      <c r="Y37" s="403"/>
      <c r="Z37" s="418"/>
    </row>
    <row r="38" spans="1:69" ht="12">
      <c r="A38" s="403"/>
      <c r="B38" s="403"/>
      <c r="C38" s="403"/>
      <c r="E38" s="403"/>
      <c r="F38" s="418"/>
      <c r="G38" s="403"/>
      <c r="I38" s="403"/>
      <c r="J38" s="418"/>
      <c r="K38" s="403"/>
      <c r="M38" s="403"/>
      <c r="N38" s="418"/>
      <c r="O38" s="403"/>
      <c r="Q38" s="403"/>
      <c r="R38" s="418"/>
      <c r="S38" s="403"/>
      <c r="U38" s="403"/>
      <c r="V38" s="418"/>
      <c r="W38" s="403"/>
      <c r="Y38" s="403"/>
      <c r="Z38" s="418"/>
    </row>
    <row r="39" spans="1:69">
      <c r="A39" s="403"/>
      <c r="B39" s="403"/>
      <c r="C39" s="403"/>
      <c r="E39" s="403"/>
      <c r="G39" s="403"/>
      <c r="I39" s="403"/>
      <c r="K39" s="403"/>
      <c r="M39" s="403"/>
      <c r="O39" s="403"/>
      <c r="Q39" s="403"/>
      <c r="S39" s="403"/>
      <c r="U39" s="403"/>
      <c r="W39" s="403"/>
      <c r="Y39" s="403"/>
    </row>
    <row r="40" spans="1:69">
      <c r="A40" s="403"/>
      <c r="B40" s="403"/>
      <c r="C40" s="403"/>
      <c r="E40" s="403"/>
      <c r="G40" s="403"/>
      <c r="I40" s="403"/>
      <c r="K40" s="403"/>
      <c r="M40" s="403"/>
      <c r="O40" s="403"/>
      <c r="Q40" s="403"/>
      <c r="S40" s="403"/>
      <c r="U40" s="403"/>
      <c r="W40" s="403"/>
      <c r="Y40" s="403"/>
    </row>
    <row r="50" spans="2:11">
      <c r="B50" s="410"/>
      <c r="C50" s="410"/>
      <c r="D50" s="410"/>
      <c r="E50" s="410"/>
      <c r="F50" s="410"/>
      <c r="G50" s="410"/>
      <c r="H50" s="410"/>
      <c r="I50" s="410"/>
      <c r="J50" s="410"/>
    </row>
    <row r="51" spans="2:11">
      <c r="B51" s="639"/>
      <c r="C51" s="639"/>
      <c r="D51" s="639"/>
      <c r="E51" s="639"/>
      <c r="F51" s="639"/>
      <c r="G51" s="639"/>
      <c r="H51" s="410"/>
      <c r="I51" s="410"/>
      <c r="J51" s="410"/>
      <c r="K51" s="410"/>
    </row>
  </sheetData>
  <sheetProtection algorithmName="SHA-512" hashValue="hKWXzAjoI8/zdPjbjQfnnaVDVc6rQduG/s3RXv1imuLmRQZcVYCnhAS+JMhYxHGxkInVPf4zPl1NMgTH/pFEjw==" saltValue="wKFS8nn4NF1sPOhomQE+Kg==" spinCount="100000" sheet="1" objects="1" scenarios="1" selectLockedCells="1"/>
  <mergeCells count="35">
    <mergeCell ref="A1:B1"/>
    <mergeCell ref="I1:L1"/>
    <mergeCell ref="A2:B2"/>
    <mergeCell ref="C2:H3"/>
    <mergeCell ref="I2:L3"/>
    <mergeCell ref="A3:B3"/>
    <mergeCell ref="C1:D1"/>
    <mergeCell ref="E1:H1"/>
    <mergeCell ref="AB4:AB27"/>
    <mergeCell ref="A4:B4"/>
    <mergeCell ref="B12:B13"/>
    <mergeCell ref="A22:B22"/>
    <mergeCell ref="A17:B17"/>
    <mergeCell ref="A18:B18"/>
    <mergeCell ref="A21:B21"/>
    <mergeCell ref="A5:A14"/>
    <mergeCell ref="C12:C13"/>
    <mergeCell ref="D12:D13"/>
    <mergeCell ref="S4:T4"/>
    <mergeCell ref="E12:E13"/>
    <mergeCell ref="F12:F13"/>
    <mergeCell ref="S1:U2"/>
    <mergeCell ref="S3:U3"/>
    <mergeCell ref="G12:G13"/>
    <mergeCell ref="W4:X4"/>
    <mergeCell ref="V1:Z1"/>
    <mergeCell ref="V2:Z3"/>
    <mergeCell ref="R1:R2"/>
    <mergeCell ref="M2:O3"/>
    <mergeCell ref="I12:I13"/>
    <mergeCell ref="H12:H13"/>
    <mergeCell ref="J12:J13"/>
    <mergeCell ref="P1:Q1"/>
    <mergeCell ref="N1:O1"/>
    <mergeCell ref="P2:Q3"/>
  </mergeCells>
  <phoneticPr fontId="10"/>
  <conditionalFormatting sqref="F5:F24">
    <cfRule type="expression" dxfId="5" priority="18" stopIfTrue="1">
      <formula>E5&lt;F5</formula>
    </cfRule>
  </conditionalFormatting>
  <conditionalFormatting sqref="J5:J24">
    <cfRule type="expression" dxfId="4" priority="13" stopIfTrue="1">
      <formula>I5&lt;J5</formula>
    </cfRule>
  </conditionalFormatting>
  <conditionalFormatting sqref="N5:N24">
    <cfRule type="expression" dxfId="3" priority="12" stopIfTrue="1">
      <formula>M5&lt;N5</formula>
    </cfRule>
  </conditionalFormatting>
  <conditionalFormatting sqref="R5:R24">
    <cfRule type="expression" dxfId="2" priority="11" stopIfTrue="1">
      <formula>Q5&lt;R5</formula>
    </cfRule>
  </conditionalFormatting>
  <conditionalFormatting sqref="V5:V24">
    <cfRule type="expression" dxfId="1" priority="159" stopIfTrue="1">
      <formula>U5&lt;V5</formula>
    </cfRule>
  </conditionalFormatting>
  <conditionalFormatting sqref="Z5:Z24">
    <cfRule type="expression" dxfId="0" priority="2" stopIfTrue="1">
      <formula>Y5&lt;Z5</formula>
    </cfRule>
  </conditionalFormatting>
  <pageMargins left="0.19685039370078741" right="0.19685039370078741" top="0.39370078740157483" bottom="0.39370078740157483" header="0.51181102362204722" footer="0.51181102362204722"/>
  <pageSetup paperSize="9" orientation="landscape" horizontalDpi="300" verticalDpi="300" r:id="rId1"/>
  <headerFooter alignWithMargins="0"/>
  <ignoredErrors>
    <ignoredError sqref="C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表紙</vt:lpstr>
      <vt:lpstr>市郡別</vt:lpstr>
      <vt:lpstr>青森市</vt:lpstr>
      <vt:lpstr>東津軽郡・むつ市・下北郡・弘前市（中津軽郡）</vt:lpstr>
      <vt:lpstr>黒石市・南津軽郡・五所川原市</vt:lpstr>
      <vt:lpstr>北津軽郡・つがる市・西津軽郡</vt:lpstr>
      <vt:lpstr>三戸郡・八戸市</vt:lpstr>
      <vt:lpstr>上北郡・十和田市・三沢市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ogatahiroto</dc:creator>
  <cp:lastModifiedBy>hikichiatsushi-22</cp:lastModifiedBy>
  <cp:lastPrinted>2026-03-27T09:31:08Z</cp:lastPrinted>
  <dcterms:created xsi:type="dcterms:W3CDTF">1997-01-08T22:48:59Z</dcterms:created>
  <dcterms:modified xsi:type="dcterms:W3CDTF">2026-03-30T09:09:33Z</dcterms:modified>
</cp:coreProperties>
</file>