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0.150.128.106\管理課\★ホームページ関連\部数表データ\青森県\"/>
    </mc:Choice>
  </mc:AlternateContent>
  <xr:revisionPtr revIDLastSave="0" documentId="13_ncr:1_{A93D8F8D-3BC9-431B-AE9C-814B0F9D58D0}" xr6:coauthVersionLast="47" xr6:coauthVersionMax="47" xr10:uidLastSave="{00000000-0000-0000-0000-000000000000}"/>
  <bookViews>
    <workbookView xWindow="-120" yWindow="-120" windowWidth="29040" windowHeight="15720" tabRatio="906" xr2:uid="{CCCECF8C-311F-4F1F-9E3C-A3D68BF6E7DC}"/>
  </bookViews>
  <sheets>
    <sheet name="表紙" sheetId="16" r:id="rId1"/>
    <sheet name="市郡別" sheetId="5" r:id="rId2"/>
    <sheet name="青森市" sheetId="4" r:id="rId3"/>
    <sheet name="東津軽郡・むつ市・下北郡・弘前市（中津軽郡）" sheetId="6" r:id="rId4"/>
    <sheet name="黒石市・南津軽郡・五所川原市" sheetId="7" r:id="rId5"/>
    <sheet name="北津軽郡・つがる市・西津軽郡" sheetId="9" r:id="rId6"/>
    <sheet name="三戸郡・八戸市" sheetId="11" r:id="rId7"/>
    <sheet name="上北郡・十和田市・三沢市" sheetId="8" r:id="rId8"/>
  </sheets>
  <definedNames>
    <definedName name="_xlnm.Print_Area" localSheetId="0">表紙!$A$1:$L$36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1" i="6" l="1"/>
  <c r="M31" i="6"/>
  <c r="Q31" i="6"/>
  <c r="R31" i="6"/>
  <c r="L14" i="5"/>
  <c r="J29" i="5"/>
  <c r="L29" i="5"/>
  <c r="U13" i="11"/>
  <c r="Q13" i="11"/>
  <c r="R13" i="11"/>
  <c r="K29" i="5" s="1"/>
  <c r="V13" i="11"/>
  <c r="M29" i="5" s="1"/>
  <c r="M31" i="5" s="1"/>
  <c r="M32" i="5" s="1"/>
  <c r="Z30" i="11"/>
  <c r="Y30" i="11"/>
  <c r="Y21" i="4"/>
  <c r="U21" i="4"/>
  <c r="Q21" i="4"/>
  <c r="M21" i="4"/>
  <c r="Z21" i="4"/>
  <c r="R5" i="5"/>
  <c r="V21" i="4"/>
  <c r="R7" i="5"/>
  <c r="R21" i="4"/>
  <c r="N21" i="4"/>
  <c r="J14" i="4"/>
  <c r="J10" i="4"/>
  <c r="F17" i="4"/>
  <c r="F13" i="4"/>
  <c r="J27" i="4"/>
  <c r="E5" i="5"/>
  <c r="F5" i="4"/>
  <c r="Z27" i="4"/>
  <c r="V27" i="4"/>
  <c r="R27" i="4"/>
  <c r="M5" i="5"/>
  <c r="N27" i="4"/>
  <c r="Y27" i="4"/>
  <c r="U27" i="4"/>
  <c r="Q27" i="4"/>
  <c r="M27" i="4"/>
  <c r="I36" i="6"/>
  <c r="V36" i="6"/>
  <c r="U36" i="6"/>
  <c r="J10" i="5" s="1"/>
  <c r="V31" i="6"/>
  <c r="U31" i="6"/>
  <c r="J36" i="6"/>
  <c r="R10" i="5"/>
  <c r="E29" i="6"/>
  <c r="E36" i="6" s="1"/>
  <c r="F29" i="6"/>
  <c r="I14" i="4"/>
  <c r="I10" i="4"/>
  <c r="E17" i="4"/>
  <c r="I27" i="4" s="1"/>
  <c r="E5" i="4"/>
  <c r="E13" i="4"/>
  <c r="Z36" i="6"/>
  <c r="M14" i="5"/>
  <c r="I13" i="11"/>
  <c r="E13" i="11"/>
  <c r="J13" i="11"/>
  <c r="Z24" i="8"/>
  <c r="R19" i="5"/>
  <c r="Y24" i="8"/>
  <c r="V24" i="8"/>
  <c r="U24" i="8"/>
  <c r="R24" i="8"/>
  <c r="Q24" i="8"/>
  <c r="J24" i="8"/>
  <c r="R18" i="5"/>
  <c r="I24" i="8"/>
  <c r="Q18" i="5"/>
  <c r="F24" i="8"/>
  <c r="E24" i="8"/>
  <c r="B24" i="8"/>
  <c r="Z20" i="8"/>
  <c r="R17" i="5"/>
  <c r="Y20" i="8"/>
  <c r="V20" i="8"/>
  <c r="M16" i="5"/>
  <c r="U20" i="8"/>
  <c r="R20" i="8"/>
  <c r="Q20" i="8"/>
  <c r="J16" i="5" s="1"/>
  <c r="B16" i="5" s="1"/>
  <c r="N20" i="8"/>
  <c r="G16" i="5"/>
  <c r="M20" i="8"/>
  <c r="J20" i="8"/>
  <c r="R16" i="5"/>
  <c r="I20" i="8"/>
  <c r="Q16" i="5"/>
  <c r="F20" i="8"/>
  <c r="E16" i="5"/>
  <c r="E20" i="8"/>
  <c r="V15" i="8"/>
  <c r="M30" i="5"/>
  <c r="U15" i="8"/>
  <c r="R15" i="8"/>
  <c r="Q15" i="8"/>
  <c r="J15" i="8"/>
  <c r="R30" i="5"/>
  <c r="I15" i="8"/>
  <c r="Q30" i="5"/>
  <c r="F15" i="8"/>
  <c r="E15" i="8"/>
  <c r="B15" i="8" s="1"/>
  <c r="R23" i="11"/>
  <c r="Q23" i="11"/>
  <c r="N30" i="11"/>
  <c r="R14" i="5"/>
  <c r="M30" i="11"/>
  <c r="N23" i="11"/>
  <c r="M23" i="11"/>
  <c r="H14" i="5"/>
  <c r="J30" i="11"/>
  <c r="R15" i="5"/>
  <c r="I30" i="11"/>
  <c r="Q15" i="5"/>
  <c r="J23" i="11"/>
  <c r="G14" i="5"/>
  <c r="I23" i="11"/>
  <c r="F30" i="11"/>
  <c r="E30" i="11"/>
  <c r="D14" i="5"/>
  <c r="F13" i="11"/>
  <c r="E29" i="5"/>
  <c r="D29" i="5"/>
  <c r="Z23" i="9"/>
  <c r="O28" i="5"/>
  <c r="C28" i="5"/>
  <c r="Y23" i="9"/>
  <c r="J23" i="9"/>
  <c r="R28" i="5"/>
  <c r="I23" i="9"/>
  <c r="Q28" i="5"/>
  <c r="F23" i="9"/>
  <c r="E23" i="9"/>
  <c r="B23" i="9" s="1"/>
  <c r="Z17" i="9"/>
  <c r="Y17" i="9"/>
  <c r="J17" i="9"/>
  <c r="R20" i="5"/>
  <c r="I17" i="9"/>
  <c r="Q20" i="5"/>
  <c r="F17" i="9"/>
  <c r="E17" i="9"/>
  <c r="D20" i="5" s="1"/>
  <c r="B20" i="5" s="1"/>
  <c r="Z11" i="9"/>
  <c r="Y11" i="9"/>
  <c r="N27" i="5"/>
  <c r="J11" i="9"/>
  <c r="R27" i="5"/>
  <c r="I11" i="9"/>
  <c r="Q27" i="5"/>
  <c r="F11" i="9"/>
  <c r="E11" i="9"/>
  <c r="B11" i="9" s="1"/>
  <c r="O7" i="7"/>
  <c r="N7" i="7"/>
  <c r="K7" i="7"/>
  <c r="R12" i="5"/>
  <c r="J7" i="7"/>
  <c r="Q12" i="5"/>
  <c r="F7" i="7"/>
  <c r="AA23" i="7"/>
  <c r="O13" i="5"/>
  <c r="C13" i="5"/>
  <c r="Z23" i="7"/>
  <c r="W23" i="7"/>
  <c r="V23" i="7"/>
  <c r="J13" i="5"/>
  <c r="O23" i="7"/>
  <c r="G13" i="5"/>
  <c r="N23" i="7"/>
  <c r="K23" i="7"/>
  <c r="R13" i="5"/>
  <c r="J23" i="7"/>
  <c r="Q13" i="5" s="1"/>
  <c r="Q22" i="5" s="1"/>
  <c r="Q32" i="5" s="1"/>
  <c r="G23" i="7"/>
  <c r="E13" i="5"/>
  <c r="F23" i="7"/>
  <c r="D13" i="5" s="1"/>
  <c r="AA16" i="7"/>
  <c r="Z16" i="7"/>
  <c r="W16" i="7"/>
  <c r="K26" i="5"/>
  <c r="V16" i="7"/>
  <c r="K16" i="7"/>
  <c r="R26" i="5"/>
  <c r="J16" i="7"/>
  <c r="Q26" i="5"/>
  <c r="G16" i="7"/>
  <c r="F16" i="7"/>
  <c r="AA11" i="7"/>
  <c r="O21" i="5"/>
  <c r="C21" i="5"/>
  <c r="Z11" i="7"/>
  <c r="K11" i="7"/>
  <c r="R21" i="5"/>
  <c r="J11" i="7"/>
  <c r="Q21" i="5"/>
  <c r="G11" i="7"/>
  <c r="E21" i="5"/>
  <c r="F11" i="7"/>
  <c r="D21" i="5"/>
  <c r="B21" i="5"/>
  <c r="AA7" i="7"/>
  <c r="O12" i="5"/>
  <c r="Z7" i="7"/>
  <c r="N12" i="5"/>
  <c r="W7" i="7"/>
  <c r="K12" i="5"/>
  <c r="V7" i="7"/>
  <c r="G7" i="7"/>
  <c r="E12" i="5"/>
  <c r="K10" i="5"/>
  <c r="F26" i="6"/>
  <c r="E26" i="6"/>
  <c r="Q10" i="5"/>
  <c r="E23" i="6"/>
  <c r="I23" i="6"/>
  <c r="Q24" i="5"/>
  <c r="Z15" i="6"/>
  <c r="M8" i="5"/>
  <c r="Y15" i="6"/>
  <c r="L8" i="5"/>
  <c r="V19" i="6"/>
  <c r="K8" i="5"/>
  <c r="V15" i="6"/>
  <c r="R9" i="5"/>
  <c r="U15" i="6"/>
  <c r="B19" i="6"/>
  <c r="U19" i="6"/>
  <c r="R19" i="6"/>
  <c r="Q19" i="6"/>
  <c r="N19" i="6"/>
  <c r="M19" i="6"/>
  <c r="I19" i="6"/>
  <c r="Q8" i="5"/>
  <c r="F19" i="6"/>
  <c r="E19" i="6"/>
  <c r="E10" i="6"/>
  <c r="J10" i="6"/>
  <c r="R23" i="5"/>
  <c r="I10" i="6"/>
  <c r="Q23" i="5"/>
  <c r="J19" i="6"/>
  <c r="R8" i="5"/>
  <c r="Q17" i="5"/>
  <c r="J23" i="6"/>
  <c r="R24" i="5"/>
  <c r="E14" i="5"/>
  <c r="E20" i="5"/>
  <c r="E27" i="5"/>
  <c r="E8" i="5"/>
  <c r="F10" i="6"/>
  <c r="K5" i="5"/>
  <c r="G5" i="5"/>
  <c r="J1" i="5"/>
  <c r="C1" i="5"/>
  <c r="R6" i="5"/>
  <c r="Q6" i="5"/>
  <c r="I5" i="5"/>
  <c r="F5" i="5"/>
  <c r="J5" i="5"/>
  <c r="L5" i="5"/>
  <c r="O5" i="5"/>
  <c r="N5" i="5"/>
  <c r="Q5" i="5"/>
  <c r="Q7" i="5"/>
  <c r="H5" i="5"/>
  <c r="V2" i="6"/>
  <c r="D1" i="6"/>
  <c r="C2" i="6"/>
  <c r="I2" i="6"/>
  <c r="M2" i="6"/>
  <c r="F8" i="5"/>
  <c r="F23" i="6"/>
  <c r="E24" i="5"/>
  <c r="Q11" i="5"/>
  <c r="G12" i="5"/>
  <c r="D18" i="5"/>
  <c r="K13" i="5"/>
  <c r="N13" i="5"/>
  <c r="A1" i="5"/>
  <c r="E18" i="5"/>
  <c r="K30" i="5"/>
  <c r="K16" i="5"/>
  <c r="K18" i="5"/>
  <c r="M18" i="5"/>
  <c r="I8" i="5"/>
  <c r="A1" i="8"/>
  <c r="A1" i="11"/>
  <c r="A1" i="9"/>
  <c r="A1" i="7"/>
  <c r="A1" i="6"/>
  <c r="I30" i="5"/>
  <c r="E26" i="5"/>
  <c r="O26" i="5"/>
  <c r="I14" i="5"/>
  <c r="I22" i="5"/>
  <c r="I32" i="5" s="1"/>
  <c r="K14" i="5"/>
  <c r="K20" i="5"/>
  <c r="J18" i="5"/>
  <c r="B18" i="5" s="1"/>
  <c r="I18" i="5"/>
  <c r="H30" i="5"/>
  <c r="H31" i="5"/>
  <c r="J14" i="5"/>
  <c r="B14" i="5" s="1"/>
  <c r="Q14" i="5"/>
  <c r="L18" i="5"/>
  <c r="H18" i="5"/>
  <c r="Q19" i="5"/>
  <c r="F16" i="5"/>
  <c r="N21" i="5"/>
  <c r="N20" i="5"/>
  <c r="J27" i="5"/>
  <c r="P2" i="5"/>
  <c r="I12" i="5"/>
  <c r="G31" i="5"/>
  <c r="L2" i="5"/>
  <c r="I2" i="5"/>
  <c r="F2" i="5"/>
  <c r="B2" i="5"/>
  <c r="R36" i="6"/>
  <c r="H10" i="5"/>
  <c r="Q36" i="6"/>
  <c r="F12" i="5"/>
  <c r="J12" i="5"/>
  <c r="J26" i="5"/>
  <c r="J2" i="7"/>
  <c r="W2" i="7"/>
  <c r="N2" i="7"/>
  <c r="D2" i="7"/>
  <c r="Q2" i="7"/>
  <c r="O1" i="7"/>
  <c r="E1" i="7"/>
  <c r="I2" i="11"/>
  <c r="V2" i="11"/>
  <c r="E1" i="11"/>
  <c r="M2" i="11"/>
  <c r="C2" i="11"/>
  <c r="P2" i="11"/>
  <c r="N1" i="11"/>
  <c r="D8" i="5"/>
  <c r="H8" i="5"/>
  <c r="H12" i="5"/>
  <c r="J20" i="5"/>
  <c r="L16" i="5"/>
  <c r="D23" i="5"/>
  <c r="B23" i="5" s="1"/>
  <c r="D28" i="5"/>
  <c r="L30" i="5"/>
  <c r="I2" i="8"/>
  <c r="V2" i="8"/>
  <c r="E1" i="8"/>
  <c r="M2" i="8"/>
  <c r="C2" i="8"/>
  <c r="P2" i="8"/>
  <c r="N1" i="8"/>
  <c r="P2" i="6"/>
  <c r="N1" i="6"/>
  <c r="I2" i="9"/>
  <c r="V2" i="9"/>
  <c r="M2" i="9"/>
  <c r="C2" i="9"/>
  <c r="P2" i="9"/>
  <c r="N1" i="9"/>
  <c r="D1" i="9"/>
  <c r="D26" i="5"/>
  <c r="B26" i="5" s="1"/>
  <c r="G8" i="5"/>
  <c r="I10" i="5"/>
  <c r="G10" i="5"/>
  <c r="O20" i="5"/>
  <c r="C20" i="5"/>
  <c r="E28" i="5"/>
  <c r="N28" i="5"/>
  <c r="F13" i="5"/>
  <c r="K27" i="5"/>
  <c r="D27" i="5"/>
  <c r="F14" i="5"/>
  <c r="J8" i="5"/>
  <c r="D24" i="5"/>
  <c r="R11" i="5"/>
  <c r="F10" i="5"/>
  <c r="E30" i="5"/>
  <c r="J30" i="5"/>
  <c r="J31" i="5"/>
  <c r="R29" i="5"/>
  <c r="Q29" i="5"/>
  <c r="D12" i="5"/>
  <c r="N26" i="5"/>
  <c r="Q9" i="5"/>
  <c r="C11" i="7"/>
  <c r="I31" i="5"/>
  <c r="B20" i="8"/>
  <c r="D16" i="5"/>
  <c r="B30" i="11"/>
  <c r="B28" i="5"/>
  <c r="B27" i="5"/>
  <c r="N31" i="5"/>
  <c r="C23" i="7"/>
  <c r="C16" i="7"/>
  <c r="B12" i="5"/>
  <c r="C7" i="7"/>
  <c r="Q31" i="5"/>
  <c r="B23" i="6"/>
  <c r="B24" i="5"/>
  <c r="L22" i="5"/>
  <c r="F22" i="5"/>
  <c r="F32" i="5" s="1"/>
  <c r="B8" i="5"/>
  <c r="B10" i="6"/>
  <c r="Y36" i="6"/>
  <c r="N10" i="5" s="1"/>
  <c r="N22" i="5" s="1"/>
  <c r="N32" i="5" s="1"/>
  <c r="C18" i="5"/>
  <c r="C16" i="5"/>
  <c r="S3" i="8"/>
  <c r="C30" i="5"/>
  <c r="C14" i="5"/>
  <c r="T3" i="7"/>
  <c r="K22" i="5"/>
  <c r="F36" i="6"/>
  <c r="E10" i="5"/>
  <c r="C24" i="5"/>
  <c r="R31" i="5"/>
  <c r="R32" i="5" s="1"/>
  <c r="M22" i="5"/>
  <c r="C8" i="5"/>
  <c r="G22" i="5"/>
  <c r="G32" i="5" s="1"/>
  <c r="E23" i="5"/>
  <c r="S3" i="4"/>
  <c r="R22" i="5"/>
  <c r="C5" i="5"/>
  <c r="E22" i="5"/>
  <c r="C23" i="5"/>
  <c r="E31" i="5"/>
  <c r="E32" i="5"/>
  <c r="S3" i="9"/>
  <c r="O10" i="5"/>
  <c r="C10" i="5"/>
  <c r="S3" i="6"/>
  <c r="O27" i="5"/>
  <c r="C27" i="5"/>
  <c r="C26" i="5"/>
  <c r="O22" i="5"/>
  <c r="O32" i="5" s="1"/>
  <c r="C12" i="5"/>
  <c r="O31" i="5"/>
  <c r="D30" i="5" l="1"/>
  <c r="B30" i="5" s="1"/>
  <c r="J22" i="5"/>
  <c r="J32" i="5" s="1"/>
  <c r="B17" i="9"/>
  <c r="B13" i="5"/>
  <c r="D10" i="5"/>
  <c r="B36" i="6"/>
  <c r="D5" i="5"/>
  <c r="B27" i="4"/>
  <c r="B10" i="5"/>
  <c r="H22" i="5"/>
  <c r="H32" i="5" s="1"/>
  <c r="C22" i="5"/>
  <c r="B29" i="5"/>
  <c r="L31" i="5"/>
  <c r="L32" i="5" s="1"/>
  <c r="B13" i="11"/>
  <c r="S3" i="11"/>
  <c r="S1" i="4" s="1"/>
  <c r="T1" i="7" s="1"/>
  <c r="C29" i="5"/>
  <c r="K31" i="5"/>
  <c r="K32" i="5" s="1"/>
  <c r="D31" i="5" l="1"/>
  <c r="B31" i="5" s="1"/>
  <c r="D22" i="5"/>
  <c r="B22" i="5" s="1"/>
  <c r="B5" i="5"/>
  <c r="S1" i="6"/>
  <c r="S1" i="11"/>
  <c r="S1" i="8"/>
  <c r="S1" i="9"/>
  <c r="C31" i="5"/>
  <c r="C32" i="5" s="1"/>
  <c r="M2" i="5" s="1"/>
  <c r="D32" i="5" l="1"/>
  <c r="B32" i="5"/>
</calcChain>
</file>

<file path=xl/sharedStrings.xml><?xml version="1.0" encoding="utf-8"?>
<sst xmlns="http://schemas.openxmlformats.org/spreadsheetml/2006/main" count="1171" uniqueCount="473">
  <si>
    <t>市野沢</t>
    <rPh sb="0" eb="1">
      <t>シ</t>
    </rPh>
    <rPh sb="1" eb="2">
      <t>ノ</t>
    </rPh>
    <rPh sb="2" eb="3">
      <t>サワ</t>
    </rPh>
    <phoneticPr fontId="9"/>
  </si>
  <si>
    <t>島守</t>
    <rPh sb="0" eb="1">
      <t>シマ</t>
    </rPh>
    <rPh sb="1" eb="2">
      <t>モリ</t>
    </rPh>
    <phoneticPr fontId="9"/>
  </si>
  <si>
    <t>金木</t>
    <rPh sb="0" eb="2">
      <t>カネキ</t>
    </rPh>
    <phoneticPr fontId="9"/>
  </si>
  <si>
    <t>市浦</t>
    <rPh sb="0" eb="1">
      <t>イチ</t>
    </rPh>
    <rPh sb="1" eb="2">
      <t>ウラ</t>
    </rPh>
    <phoneticPr fontId="9"/>
  </si>
  <si>
    <t>中泊</t>
    <rPh sb="0" eb="1">
      <t>ジュウ</t>
    </rPh>
    <rPh sb="1" eb="2">
      <t>ハク</t>
    </rPh>
    <phoneticPr fontId="9"/>
  </si>
  <si>
    <t>青森市</t>
    <rPh sb="0" eb="2">
      <t>アオモリ</t>
    </rPh>
    <rPh sb="2" eb="3">
      <t>シ</t>
    </rPh>
    <phoneticPr fontId="2"/>
  </si>
  <si>
    <t>陸奥新報</t>
    <rPh sb="0" eb="2">
      <t>ムツ</t>
    </rPh>
    <rPh sb="2" eb="4">
      <t>シンポウ</t>
    </rPh>
    <phoneticPr fontId="3"/>
  </si>
  <si>
    <t>東奥日報</t>
    <rPh sb="0" eb="1">
      <t>ヒガシ</t>
    </rPh>
    <rPh sb="1" eb="2">
      <t>オク</t>
    </rPh>
    <rPh sb="2" eb="4">
      <t>ニッポウ</t>
    </rPh>
    <phoneticPr fontId="3"/>
  </si>
  <si>
    <t>デーリー東北</t>
    <rPh sb="4" eb="6">
      <t>トウホク</t>
    </rPh>
    <phoneticPr fontId="3"/>
  </si>
  <si>
    <t>中央紙</t>
    <rPh sb="0" eb="2">
      <t>チュウオウ</t>
    </rPh>
    <rPh sb="2" eb="3">
      <t>シ</t>
    </rPh>
    <phoneticPr fontId="3"/>
  </si>
  <si>
    <t>河北</t>
    <rPh sb="0" eb="2">
      <t>カホク</t>
    </rPh>
    <phoneticPr fontId="4"/>
  </si>
  <si>
    <t>下長</t>
    <rPh sb="0" eb="1">
      <t>シタ</t>
    </rPh>
    <rPh sb="1" eb="2">
      <t>チョウ</t>
    </rPh>
    <phoneticPr fontId="9"/>
  </si>
  <si>
    <t>他紙</t>
    <rPh sb="0" eb="2">
      <t>タシ</t>
    </rPh>
    <phoneticPr fontId="2"/>
  </si>
  <si>
    <t>陸奥 弘前市</t>
    <rPh sb="0" eb="2">
      <t>ムツ</t>
    </rPh>
    <rPh sb="3" eb="6">
      <t>ヒロサキシ</t>
    </rPh>
    <phoneticPr fontId="9"/>
  </si>
  <si>
    <t>五所川原</t>
    <rPh sb="0" eb="4">
      <t>ゴショガワラ</t>
    </rPh>
    <phoneticPr fontId="2"/>
  </si>
  <si>
    <t>合</t>
    <rPh sb="0" eb="1">
      <t>ゴウ</t>
    </rPh>
    <phoneticPr fontId="9"/>
  </si>
  <si>
    <t>計</t>
    <rPh sb="0" eb="1">
      <t>ケイ</t>
    </rPh>
    <phoneticPr fontId="2"/>
  </si>
  <si>
    <t>陸奥新報</t>
    <rPh sb="0" eb="2">
      <t>ムツ</t>
    </rPh>
    <rPh sb="2" eb="4">
      <t>シンポウ</t>
    </rPh>
    <phoneticPr fontId="2"/>
  </si>
  <si>
    <t>デーリー東北</t>
    <rPh sb="4" eb="6">
      <t>トウホク</t>
    </rPh>
    <phoneticPr fontId="2"/>
  </si>
  <si>
    <t>Y</t>
  </si>
  <si>
    <t>日経</t>
    <rPh sb="0" eb="2">
      <t>ニッケイ</t>
    </rPh>
    <phoneticPr fontId="9"/>
  </si>
  <si>
    <t>仙台市若林区卸町東３丁目４-１  〒984-0002</t>
    <rPh sb="0" eb="3">
      <t>センダイシ</t>
    </rPh>
    <rPh sb="3" eb="6">
      <t>ワカバヤシク</t>
    </rPh>
    <rPh sb="6" eb="8">
      <t>オロシマチ</t>
    </rPh>
    <rPh sb="8" eb="9">
      <t>ヒガシ</t>
    </rPh>
    <rPh sb="10" eb="12">
      <t>チョウメ</t>
    </rPh>
    <phoneticPr fontId="2"/>
  </si>
  <si>
    <t xml:space="preserve"> </t>
    <phoneticPr fontId="2"/>
  </si>
  <si>
    <t xml:space="preserve"> Ｔｅｌ   ０２２－３９０－７３２２</t>
    <phoneticPr fontId="2"/>
  </si>
  <si>
    <t xml:space="preserve"> Ｆａｘ  ０２２－３９０－７８２２</t>
    <phoneticPr fontId="2"/>
  </si>
  <si>
    <t>http://www.kahoku-orikomi.co.jp</t>
    <phoneticPr fontId="2"/>
  </si>
  <si>
    <t>大久保</t>
    <rPh sb="0" eb="3">
      <t>オオクボ</t>
    </rPh>
    <phoneticPr fontId="9"/>
  </si>
  <si>
    <t>八戸ﾆｭｰﾀｳﾝ</t>
    <rPh sb="0" eb="2">
      <t>８コ</t>
    </rPh>
    <phoneticPr fontId="9"/>
  </si>
  <si>
    <t>弘前市に含む。</t>
    <rPh sb="0" eb="3">
      <t>ヒロサキシ</t>
    </rPh>
    <rPh sb="4" eb="5">
      <t>フク</t>
    </rPh>
    <phoneticPr fontId="4"/>
  </si>
  <si>
    <t>妙見</t>
    <rPh sb="0" eb="1">
      <t>タエ</t>
    </rPh>
    <rPh sb="1" eb="2">
      <t>ミ</t>
    </rPh>
    <phoneticPr fontId="9"/>
  </si>
  <si>
    <t>計</t>
    <rPh sb="0" eb="1">
      <t>ケイ</t>
    </rPh>
    <phoneticPr fontId="9"/>
  </si>
  <si>
    <t>青森県</t>
    <rPh sb="0" eb="1">
      <t>アオ</t>
    </rPh>
    <rPh sb="1" eb="2">
      <t>モリ</t>
    </rPh>
    <rPh sb="2" eb="3">
      <t>イワテケン</t>
    </rPh>
    <phoneticPr fontId="2"/>
  </si>
  <si>
    <t>市郡別集計</t>
    <rPh sb="0" eb="1">
      <t>シ</t>
    </rPh>
    <rPh sb="1" eb="2">
      <t>グン</t>
    </rPh>
    <rPh sb="2" eb="3">
      <t>ベツ</t>
    </rPh>
    <rPh sb="3" eb="5">
      <t>シュウケイ</t>
    </rPh>
    <phoneticPr fontId="2"/>
  </si>
  <si>
    <t>広告主名</t>
  </si>
  <si>
    <t>タイトル</t>
  </si>
  <si>
    <t>代理店名</t>
  </si>
  <si>
    <t>サイズ</t>
  </si>
  <si>
    <t>折込日</t>
  </si>
  <si>
    <t>地 区</t>
  </si>
  <si>
    <t>部数</t>
  </si>
  <si>
    <t>折込数</t>
  </si>
  <si>
    <t>大鰐</t>
    <rPh sb="0" eb="2">
      <t>オオワニ</t>
    </rPh>
    <phoneticPr fontId="2"/>
  </si>
  <si>
    <t>折込日</t>
    <rPh sb="0" eb="2">
      <t>オリコミ</t>
    </rPh>
    <rPh sb="2" eb="3">
      <t>ビ</t>
    </rPh>
    <phoneticPr fontId="4"/>
  </si>
  <si>
    <t>広告主名</t>
    <phoneticPr fontId="4"/>
  </si>
  <si>
    <t>八戸北部</t>
    <rPh sb="0" eb="1">
      <t>ハチ</t>
    </rPh>
    <rPh sb="1" eb="2">
      <t>ト</t>
    </rPh>
    <rPh sb="2" eb="4">
      <t>ホクブ</t>
    </rPh>
    <phoneticPr fontId="9"/>
  </si>
  <si>
    <t>川口本店</t>
    <rPh sb="0" eb="2">
      <t>カワグチ</t>
    </rPh>
    <rPh sb="2" eb="4">
      <t>ホンテン</t>
    </rPh>
    <phoneticPr fontId="9"/>
  </si>
  <si>
    <t>吹上</t>
    <rPh sb="0" eb="2">
      <t>フキアゲ</t>
    </rPh>
    <phoneticPr fontId="9"/>
  </si>
  <si>
    <t>是川</t>
    <rPh sb="0" eb="1">
      <t>ゼ</t>
    </rPh>
    <rPh sb="1" eb="2">
      <t>カワ</t>
    </rPh>
    <phoneticPr fontId="9"/>
  </si>
  <si>
    <t>根城</t>
    <rPh sb="0" eb="2">
      <t>ネジロ</t>
    </rPh>
    <phoneticPr fontId="9"/>
  </si>
  <si>
    <t>新井田</t>
    <rPh sb="0" eb="3">
      <t>ニイダ</t>
    </rPh>
    <phoneticPr fontId="9"/>
  </si>
  <si>
    <t>妙</t>
    <rPh sb="0" eb="1">
      <t>タエ</t>
    </rPh>
    <phoneticPr fontId="9"/>
  </si>
  <si>
    <t>八戸東部</t>
    <rPh sb="0" eb="1">
      <t>ハチ</t>
    </rPh>
    <rPh sb="1" eb="2">
      <t>ト</t>
    </rPh>
    <rPh sb="2" eb="4">
      <t>トウブ</t>
    </rPh>
    <phoneticPr fontId="9"/>
  </si>
  <si>
    <t>田面木</t>
    <rPh sb="0" eb="1">
      <t>タ</t>
    </rPh>
    <rPh sb="1" eb="2">
      <t>メン</t>
    </rPh>
    <rPh sb="2" eb="3">
      <t>キ</t>
    </rPh>
    <phoneticPr fontId="9"/>
  </si>
  <si>
    <t>八戸西</t>
    <rPh sb="0" eb="1">
      <t>ハチ</t>
    </rPh>
    <rPh sb="1" eb="2">
      <t>ト</t>
    </rPh>
    <rPh sb="2" eb="3">
      <t>ニシ</t>
    </rPh>
    <phoneticPr fontId="9"/>
  </si>
  <si>
    <t>市川</t>
    <rPh sb="0" eb="2">
      <t>イチカワ</t>
    </rPh>
    <phoneticPr fontId="9"/>
  </si>
  <si>
    <t>河原木</t>
    <rPh sb="0" eb="2">
      <t>カワラ</t>
    </rPh>
    <rPh sb="2" eb="3">
      <t>キ</t>
    </rPh>
    <phoneticPr fontId="9"/>
  </si>
  <si>
    <t>むつ市</t>
    <rPh sb="0" eb="3">
      <t>ムツシ</t>
    </rPh>
    <phoneticPr fontId="2"/>
  </si>
  <si>
    <t>弘前市</t>
    <rPh sb="0" eb="3">
      <t>ヒロサキシ</t>
    </rPh>
    <phoneticPr fontId="2"/>
  </si>
  <si>
    <t>黒石市</t>
    <rPh sb="0" eb="3">
      <t>クロイシシ</t>
    </rPh>
    <phoneticPr fontId="2"/>
  </si>
  <si>
    <t>五所川原市</t>
    <rPh sb="0" eb="5">
      <t>ゴショガワラシ</t>
    </rPh>
    <phoneticPr fontId="2"/>
  </si>
  <si>
    <t>八戸市</t>
    <rPh sb="0" eb="3">
      <t>ハチノヘシ</t>
    </rPh>
    <phoneticPr fontId="4"/>
  </si>
  <si>
    <t>十和田市</t>
    <rPh sb="0" eb="4">
      <t>トワダシ</t>
    </rPh>
    <phoneticPr fontId="4"/>
  </si>
  <si>
    <t>三沢市</t>
    <rPh sb="0" eb="3">
      <t>ミサワシ</t>
    </rPh>
    <phoneticPr fontId="4"/>
  </si>
  <si>
    <t>市部合計</t>
    <rPh sb="0" eb="1">
      <t>シ</t>
    </rPh>
    <rPh sb="1" eb="2">
      <t>ブ</t>
    </rPh>
    <rPh sb="2" eb="4">
      <t>ゴウケイ</t>
    </rPh>
    <phoneticPr fontId="2"/>
  </si>
  <si>
    <t>東津軽郡</t>
    <rPh sb="0" eb="4">
      <t>ヒガシツガルグン</t>
    </rPh>
    <phoneticPr fontId="2"/>
  </si>
  <si>
    <t>下北郡</t>
    <rPh sb="0" eb="3">
      <t>シモキタグン</t>
    </rPh>
    <phoneticPr fontId="2"/>
  </si>
  <si>
    <t>中津軽郡</t>
    <rPh sb="0" eb="4">
      <t>ナカツガルグン</t>
    </rPh>
    <phoneticPr fontId="2"/>
  </si>
  <si>
    <t>東部大柳</t>
    <rPh sb="0" eb="2">
      <t>トウブ</t>
    </rPh>
    <rPh sb="2" eb="4">
      <t>オオヤナギ</t>
    </rPh>
    <phoneticPr fontId="9"/>
  </si>
  <si>
    <t>北部小笠原</t>
    <rPh sb="0" eb="2">
      <t>ホクブ</t>
    </rPh>
    <rPh sb="2" eb="5">
      <t>オガサワラ</t>
    </rPh>
    <phoneticPr fontId="9"/>
  </si>
  <si>
    <t>東部元木</t>
    <rPh sb="0" eb="2">
      <t>トウブ</t>
    </rPh>
    <rPh sb="2" eb="4">
      <t>モトキ</t>
    </rPh>
    <phoneticPr fontId="9"/>
  </si>
  <si>
    <t>西部中田</t>
    <rPh sb="0" eb="2">
      <t>セイブ</t>
    </rPh>
    <rPh sb="2" eb="4">
      <t>ナカダ</t>
    </rPh>
    <phoneticPr fontId="9"/>
  </si>
  <si>
    <t xml:space="preserve">浜通り月館 </t>
    <rPh sb="0" eb="1">
      <t>ハマ</t>
    </rPh>
    <rPh sb="1" eb="2">
      <t>ドオ</t>
    </rPh>
    <rPh sb="3" eb="5">
      <t>ツキダテ</t>
    </rPh>
    <phoneticPr fontId="9"/>
  </si>
  <si>
    <t>南津軽郡</t>
    <rPh sb="0" eb="4">
      <t>ミナミツガルグン</t>
    </rPh>
    <phoneticPr fontId="2"/>
  </si>
  <si>
    <t>北津軽郡</t>
    <rPh sb="0" eb="4">
      <t>キタツガルグン</t>
    </rPh>
    <phoneticPr fontId="2"/>
  </si>
  <si>
    <t>西津軽郡</t>
    <rPh sb="0" eb="4">
      <t>ニシツガルグン</t>
    </rPh>
    <phoneticPr fontId="4"/>
  </si>
  <si>
    <t>三戸郡</t>
    <rPh sb="0" eb="3">
      <t>サンノヘグン</t>
    </rPh>
    <phoneticPr fontId="4"/>
  </si>
  <si>
    <t>上北郡</t>
    <rPh sb="0" eb="3">
      <t>カミキタグン</t>
    </rPh>
    <phoneticPr fontId="4"/>
  </si>
  <si>
    <t>郡部合計</t>
    <rPh sb="0" eb="2">
      <t>グンブ</t>
    </rPh>
    <rPh sb="2" eb="4">
      <t>ゴウケイ</t>
    </rPh>
    <phoneticPr fontId="2"/>
  </si>
  <si>
    <t>青森県合計</t>
    <rPh sb="0" eb="2">
      <t>アオモリケン</t>
    </rPh>
    <rPh sb="2" eb="3">
      <t>イワテケン</t>
    </rPh>
    <rPh sb="3" eb="5">
      <t>ゴウケイ</t>
    </rPh>
    <phoneticPr fontId="2"/>
  </si>
  <si>
    <t>階上</t>
    <rPh sb="0" eb="2">
      <t>カイジョウ</t>
    </rPh>
    <phoneticPr fontId="9"/>
  </si>
  <si>
    <t>日経</t>
    <rPh sb="0" eb="2">
      <t>ニッケイ</t>
    </rPh>
    <phoneticPr fontId="2"/>
  </si>
  <si>
    <t>日経</t>
    <rPh sb="0" eb="2">
      <t>ニッケイ</t>
    </rPh>
    <phoneticPr fontId="4"/>
  </si>
  <si>
    <t>合計</t>
    <rPh sb="0" eb="2">
      <t>ゴウケイ</t>
    </rPh>
    <phoneticPr fontId="9"/>
  </si>
  <si>
    <t>尾上　</t>
    <rPh sb="0" eb="2">
      <t>オガミ</t>
    </rPh>
    <phoneticPr fontId="2"/>
  </si>
  <si>
    <t>三沢東</t>
    <rPh sb="0" eb="2">
      <t>ミサワ</t>
    </rPh>
    <rPh sb="2" eb="3">
      <t>ヒガシ</t>
    </rPh>
    <phoneticPr fontId="9"/>
  </si>
  <si>
    <t>五戸</t>
    <rPh sb="0" eb="2">
      <t>ゴノヘ</t>
    </rPh>
    <phoneticPr fontId="9"/>
  </si>
  <si>
    <t>田子</t>
    <rPh sb="0" eb="2">
      <t>タゴ</t>
    </rPh>
    <phoneticPr fontId="9"/>
  </si>
  <si>
    <t>計</t>
    <rPh sb="0" eb="1">
      <t>ケイ</t>
    </rPh>
    <phoneticPr fontId="9"/>
  </si>
  <si>
    <t>総枚数</t>
    <phoneticPr fontId="2"/>
  </si>
  <si>
    <t>部数明細書</t>
    <rPh sb="0" eb="2">
      <t>ブスウ</t>
    </rPh>
    <rPh sb="2" eb="4">
      <t>メイサイ</t>
    </rPh>
    <rPh sb="4" eb="5">
      <t>ショ</t>
    </rPh>
    <phoneticPr fontId="2"/>
  </si>
  <si>
    <t>頁枚数</t>
    <rPh sb="0" eb="1">
      <t>ページ</t>
    </rPh>
    <rPh sb="1" eb="3">
      <t>マイスウ</t>
    </rPh>
    <phoneticPr fontId="2"/>
  </si>
  <si>
    <t>朝日</t>
    <rPh sb="0" eb="2">
      <t>アサヒ</t>
    </rPh>
    <phoneticPr fontId="2"/>
  </si>
  <si>
    <t>毎日</t>
    <rPh sb="0" eb="2">
      <t>マイニチ</t>
    </rPh>
    <phoneticPr fontId="2"/>
  </si>
  <si>
    <t>計</t>
    <rPh sb="0" eb="1">
      <t>ケイ</t>
    </rPh>
    <phoneticPr fontId="2"/>
  </si>
  <si>
    <t>東奥日報</t>
    <rPh sb="0" eb="2">
      <t>トウオウ</t>
    </rPh>
    <rPh sb="2" eb="4">
      <t>ニッポウ</t>
    </rPh>
    <phoneticPr fontId="2"/>
  </si>
  <si>
    <t>青森市</t>
    <rPh sb="0" eb="1">
      <t>アオ</t>
    </rPh>
    <rPh sb="1" eb="2">
      <t>モリ</t>
    </rPh>
    <rPh sb="2" eb="3">
      <t>モリオカシ</t>
    </rPh>
    <phoneticPr fontId="2"/>
  </si>
  <si>
    <t>長島</t>
    <rPh sb="0" eb="2">
      <t>ナガシマ</t>
    </rPh>
    <phoneticPr fontId="2"/>
  </si>
  <si>
    <t>本町</t>
    <rPh sb="0" eb="2">
      <t>モトマチ</t>
    </rPh>
    <phoneticPr fontId="2"/>
  </si>
  <si>
    <t>新町安方</t>
    <rPh sb="0" eb="2">
      <t>シンマチ</t>
    </rPh>
    <rPh sb="2" eb="3">
      <t>ヤス</t>
    </rPh>
    <rPh sb="3" eb="4">
      <t>カタ</t>
    </rPh>
    <phoneticPr fontId="2"/>
  </si>
  <si>
    <t>浅虫</t>
    <rPh sb="0" eb="1">
      <t>アサ</t>
    </rPh>
    <rPh sb="1" eb="2">
      <t>ムシ</t>
    </rPh>
    <phoneticPr fontId="2"/>
  </si>
  <si>
    <t>東岳</t>
    <rPh sb="0" eb="1">
      <t>アズマ</t>
    </rPh>
    <rPh sb="1" eb="2">
      <t>ダケ</t>
    </rPh>
    <phoneticPr fontId="2"/>
  </si>
  <si>
    <t>油川</t>
    <rPh sb="0" eb="2">
      <t>アブラカワ</t>
    </rPh>
    <phoneticPr fontId="2"/>
  </si>
  <si>
    <t>後潟</t>
    <rPh sb="0" eb="1">
      <t>ウシロ</t>
    </rPh>
    <rPh sb="1" eb="2">
      <t>ガタ</t>
    </rPh>
    <phoneticPr fontId="2"/>
  </si>
  <si>
    <t>総枚数</t>
    <phoneticPr fontId="2"/>
  </si>
  <si>
    <t>合計</t>
    <rPh sb="0" eb="2">
      <t>ゴウケイ</t>
    </rPh>
    <phoneticPr fontId="2"/>
  </si>
  <si>
    <t>毎日</t>
    <rPh sb="0" eb="2">
      <t>マイニチ</t>
    </rPh>
    <phoneticPr fontId="2"/>
  </si>
  <si>
    <t>読売</t>
    <rPh sb="0" eb="2">
      <t>ヨミウリ</t>
    </rPh>
    <phoneticPr fontId="2"/>
  </si>
  <si>
    <t>他  紙</t>
    <phoneticPr fontId="2"/>
  </si>
  <si>
    <t>青森県</t>
    <rPh sb="0" eb="1">
      <t>アオ</t>
    </rPh>
    <rPh sb="1" eb="2">
      <t>モリ</t>
    </rPh>
    <rPh sb="2" eb="3">
      <t>イワテケン</t>
    </rPh>
    <phoneticPr fontId="2"/>
  </si>
  <si>
    <t>朝  日</t>
    <phoneticPr fontId="2"/>
  </si>
  <si>
    <t>産経・中央</t>
    <rPh sb="0" eb="2">
      <t>サンケイ</t>
    </rPh>
    <rPh sb="3" eb="5">
      <t>チュウオウ</t>
    </rPh>
    <phoneticPr fontId="9"/>
  </si>
  <si>
    <t>産経・東部</t>
    <rPh sb="0" eb="2">
      <t>サンケイ</t>
    </rPh>
    <rPh sb="3" eb="5">
      <t>トウブ</t>
    </rPh>
    <phoneticPr fontId="9"/>
  </si>
  <si>
    <t>青森中央</t>
    <rPh sb="0" eb="1">
      <t>アオ</t>
    </rPh>
    <rPh sb="1" eb="2">
      <t>モリ</t>
    </rPh>
    <rPh sb="2" eb="4">
      <t>チュウオウ</t>
    </rPh>
    <phoneticPr fontId="2"/>
  </si>
  <si>
    <t>青森南部</t>
    <rPh sb="0" eb="1">
      <t>アオ</t>
    </rPh>
    <rPh sb="1" eb="2">
      <t>モリ</t>
    </rPh>
    <rPh sb="2" eb="4">
      <t>ナンブ</t>
    </rPh>
    <phoneticPr fontId="2"/>
  </si>
  <si>
    <t>青森西部</t>
    <rPh sb="0" eb="1">
      <t>アオ</t>
    </rPh>
    <rPh sb="1" eb="2">
      <t>モリ</t>
    </rPh>
    <rPh sb="2" eb="4">
      <t>セイブ</t>
    </rPh>
    <phoneticPr fontId="2"/>
  </si>
  <si>
    <t>（内訳）</t>
    <rPh sb="1" eb="3">
      <t>ウチワケ</t>
    </rPh>
    <phoneticPr fontId="9"/>
  </si>
  <si>
    <t>荒川</t>
    <rPh sb="0" eb="2">
      <t>アラカワ</t>
    </rPh>
    <phoneticPr fontId="9"/>
  </si>
  <si>
    <t>合計</t>
    <rPh sb="0" eb="2">
      <t>ゴウケイ</t>
    </rPh>
    <phoneticPr fontId="9"/>
  </si>
  <si>
    <t>デーリー東北</t>
    <rPh sb="4" eb="6">
      <t>トウホク</t>
    </rPh>
    <phoneticPr fontId="2"/>
  </si>
  <si>
    <t>陸奥新報</t>
    <rPh sb="0" eb="2">
      <t>ムツ</t>
    </rPh>
    <rPh sb="2" eb="4">
      <t>シンポウ</t>
    </rPh>
    <phoneticPr fontId="2"/>
  </si>
  <si>
    <t>総枚数</t>
    <phoneticPr fontId="2"/>
  </si>
  <si>
    <t>東奥日報</t>
    <rPh sb="0" eb="2">
      <t>トウオウ</t>
    </rPh>
    <rPh sb="2" eb="4">
      <t>ニッポウ</t>
    </rPh>
    <phoneticPr fontId="2"/>
  </si>
  <si>
    <t>平川市</t>
    <rPh sb="0" eb="2">
      <t>ヒラカワ</t>
    </rPh>
    <rPh sb="2" eb="3">
      <t>シ</t>
    </rPh>
    <phoneticPr fontId="9"/>
  </si>
  <si>
    <t>旧南津軽郡</t>
    <rPh sb="0" eb="1">
      <t>キュウ</t>
    </rPh>
    <rPh sb="1" eb="2">
      <t>ミナミ</t>
    </rPh>
    <rPh sb="2" eb="4">
      <t>ツガル</t>
    </rPh>
    <rPh sb="4" eb="5">
      <t>グン</t>
    </rPh>
    <phoneticPr fontId="9"/>
  </si>
  <si>
    <t>藤崎町</t>
  </si>
  <si>
    <t>旧常盤村</t>
    <rPh sb="0" eb="1">
      <t>キュウ</t>
    </rPh>
    <rPh sb="1" eb="4">
      <t>トキワムラ</t>
    </rPh>
    <phoneticPr fontId="9"/>
  </si>
  <si>
    <t>旧藤崎町</t>
    <rPh sb="0" eb="1">
      <t>キュウ</t>
    </rPh>
    <rPh sb="1" eb="2">
      <t>フジ</t>
    </rPh>
    <rPh sb="2" eb="3">
      <t>サキ</t>
    </rPh>
    <rPh sb="3" eb="4">
      <t>チョウ</t>
    </rPh>
    <phoneticPr fontId="9"/>
  </si>
  <si>
    <t>南津軽郡</t>
    <rPh sb="0" eb="4">
      <t>ミナミツガルグン</t>
    </rPh>
    <phoneticPr fontId="9"/>
  </si>
  <si>
    <t>平川市</t>
    <rPh sb="0" eb="2">
      <t>ヒラカワ</t>
    </rPh>
    <rPh sb="2" eb="3">
      <t>シ</t>
    </rPh>
    <phoneticPr fontId="4"/>
  </si>
  <si>
    <t>朝日</t>
    <rPh sb="0" eb="2">
      <t>アサヒ</t>
    </rPh>
    <phoneticPr fontId="2"/>
  </si>
  <si>
    <t>毎日</t>
    <rPh sb="0" eb="2">
      <t>マイニチ</t>
    </rPh>
    <phoneticPr fontId="2"/>
  </si>
  <si>
    <t>読売</t>
    <rPh sb="0" eb="2">
      <t>ヨミウリ</t>
    </rPh>
    <phoneticPr fontId="2"/>
  </si>
  <si>
    <t>合計</t>
    <rPh sb="0" eb="2">
      <t>ゴウケイ</t>
    </rPh>
    <phoneticPr fontId="9"/>
  </si>
  <si>
    <t>計</t>
    <rPh sb="0" eb="1">
      <t>ケイ</t>
    </rPh>
    <phoneticPr fontId="2"/>
  </si>
  <si>
    <t>蟹田</t>
    <rPh sb="0" eb="2">
      <t>カニタ</t>
    </rPh>
    <phoneticPr fontId="9"/>
  </si>
  <si>
    <t>平舘</t>
    <rPh sb="0" eb="1">
      <t>ヒラ</t>
    </rPh>
    <rPh sb="1" eb="2">
      <t>タテ</t>
    </rPh>
    <phoneticPr fontId="2"/>
  </si>
  <si>
    <t>今別</t>
    <rPh sb="0" eb="2">
      <t>イマベツ</t>
    </rPh>
    <phoneticPr fontId="2"/>
  </si>
  <si>
    <t>三厩</t>
    <rPh sb="0" eb="2">
      <t>ミンマヤ</t>
    </rPh>
    <phoneticPr fontId="2"/>
  </si>
  <si>
    <t>青森市</t>
    <rPh sb="0" eb="2">
      <t>アオモリ</t>
    </rPh>
    <rPh sb="2" eb="3">
      <t>モリオカシ</t>
    </rPh>
    <phoneticPr fontId="2"/>
  </si>
  <si>
    <t>むつ市</t>
    <rPh sb="0" eb="3">
      <t>ムツシ</t>
    </rPh>
    <phoneticPr fontId="9"/>
  </si>
  <si>
    <t>大畑</t>
    <rPh sb="0" eb="2">
      <t>オオハタ</t>
    </rPh>
    <phoneticPr fontId="9"/>
  </si>
  <si>
    <t>大間</t>
    <rPh sb="0" eb="2">
      <t>オオマ</t>
    </rPh>
    <phoneticPr fontId="9"/>
  </si>
  <si>
    <t>易国間</t>
    <rPh sb="0" eb="1">
      <t>イ</t>
    </rPh>
    <rPh sb="1" eb="3">
      <t>コクカン</t>
    </rPh>
    <phoneticPr fontId="9"/>
  </si>
  <si>
    <t>河北折込センター 022-390-7322</t>
    <rPh sb="0" eb="2">
      <t>カホク</t>
    </rPh>
    <rPh sb="2" eb="4">
      <t>オリコミ</t>
    </rPh>
    <phoneticPr fontId="2"/>
  </si>
  <si>
    <t>佐井</t>
    <rPh sb="0" eb="2">
      <t>サイ</t>
    </rPh>
    <phoneticPr fontId="9"/>
  </si>
  <si>
    <t>川内</t>
    <rPh sb="0" eb="2">
      <t>カワウチ</t>
    </rPh>
    <phoneticPr fontId="9"/>
  </si>
  <si>
    <t>脇野沢</t>
    <rPh sb="0" eb="1">
      <t>ワキ</t>
    </rPh>
    <rPh sb="1" eb="3">
      <t>ノザワ</t>
    </rPh>
    <phoneticPr fontId="9"/>
  </si>
  <si>
    <t>東奥日報は予約制となっており、折込日5日前午前中（土・日・祝・祭日除く）が、申込締切となります。</t>
    <rPh sb="0" eb="2">
      <t>トウオウ</t>
    </rPh>
    <rPh sb="2" eb="4">
      <t>ニッポウ</t>
    </rPh>
    <rPh sb="5" eb="8">
      <t>ヨヤクセイ</t>
    </rPh>
    <rPh sb="15" eb="17">
      <t>オリコミ</t>
    </rPh>
    <rPh sb="17" eb="18">
      <t>ビ</t>
    </rPh>
    <rPh sb="18" eb="21">
      <t>５ニチマエ</t>
    </rPh>
    <rPh sb="21" eb="24">
      <t>ゴゼンチュウ</t>
    </rPh>
    <rPh sb="25" eb="26">
      <t>ド</t>
    </rPh>
    <rPh sb="27" eb="28">
      <t>ニチ</t>
    </rPh>
    <rPh sb="29" eb="30">
      <t>シュク</t>
    </rPh>
    <rPh sb="31" eb="33">
      <t>サイジツ</t>
    </rPh>
    <rPh sb="33" eb="34">
      <t>ノゾ</t>
    </rPh>
    <rPh sb="38" eb="40">
      <t>モウシコミ</t>
    </rPh>
    <rPh sb="40" eb="42">
      <t>シメキリ</t>
    </rPh>
    <phoneticPr fontId="9"/>
  </si>
  <si>
    <t>弘前市</t>
    <rPh sb="0" eb="3">
      <t>ヒロサキシ</t>
    </rPh>
    <phoneticPr fontId="9"/>
  </si>
  <si>
    <t>東津軽郡</t>
    <rPh sb="0" eb="4">
      <t>ヒガシツガルグン</t>
    </rPh>
    <phoneticPr fontId="2"/>
  </si>
  <si>
    <t>今別町</t>
    <rPh sb="0" eb="2">
      <t>イマベツ</t>
    </rPh>
    <rPh sb="2" eb="3">
      <t>チョウ</t>
    </rPh>
    <phoneticPr fontId="9"/>
  </si>
  <si>
    <t>小浜</t>
    <rPh sb="0" eb="2">
      <t>コハマ</t>
    </rPh>
    <phoneticPr fontId="2"/>
  </si>
  <si>
    <t>三内</t>
    <rPh sb="0" eb="2">
      <t>サンナイ</t>
    </rPh>
    <phoneticPr fontId="2"/>
  </si>
  <si>
    <t>新城</t>
    <rPh sb="0" eb="2">
      <t>シンシロ</t>
    </rPh>
    <phoneticPr fontId="2"/>
  </si>
  <si>
    <t>石江</t>
    <rPh sb="0" eb="1">
      <t>イシ</t>
    </rPh>
    <rPh sb="1" eb="2">
      <t>エ</t>
    </rPh>
    <phoneticPr fontId="2"/>
  </si>
  <si>
    <t>古川</t>
    <rPh sb="0" eb="2">
      <t>フルカワ</t>
    </rPh>
    <phoneticPr fontId="9"/>
  </si>
  <si>
    <t>平内町</t>
    <rPh sb="0" eb="1">
      <t>ヒラ</t>
    </rPh>
    <rPh sb="1" eb="2">
      <t>ウチ</t>
    </rPh>
    <rPh sb="2" eb="3">
      <t>チョウ</t>
    </rPh>
    <phoneticPr fontId="9"/>
  </si>
  <si>
    <t>蟹田町</t>
    <rPh sb="0" eb="3">
      <t>カニタマチ</t>
    </rPh>
    <phoneticPr fontId="9"/>
  </si>
  <si>
    <t>平館村</t>
    <rPh sb="0" eb="1">
      <t>ヒラ</t>
    </rPh>
    <rPh sb="1" eb="2">
      <t>タチ</t>
    </rPh>
    <rPh sb="2" eb="3">
      <t>ムラ</t>
    </rPh>
    <phoneticPr fontId="9"/>
  </si>
  <si>
    <t>三厩村</t>
    <rPh sb="0" eb="3">
      <t>ミンマヤムラ</t>
    </rPh>
    <phoneticPr fontId="9"/>
  </si>
  <si>
    <t>大間町</t>
    <rPh sb="0" eb="1">
      <t>オオ</t>
    </rPh>
    <rPh sb="1" eb="2">
      <t>マ</t>
    </rPh>
    <rPh sb="2" eb="3">
      <t>チョウ</t>
    </rPh>
    <phoneticPr fontId="9"/>
  </si>
  <si>
    <t>風間浦村</t>
    <rPh sb="0" eb="2">
      <t>カザマ</t>
    </rPh>
    <rPh sb="2" eb="3">
      <t>ウラ</t>
    </rPh>
    <rPh sb="3" eb="4">
      <t>ムラ</t>
    </rPh>
    <phoneticPr fontId="9"/>
  </si>
  <si>
    <t>佐井村</t>
    <rPh sb="0" eb="3">
      <t>サイムラ</t>
    </rPh>
    <phoneticPr fontId="9"/>
  </si>
  <si>
    <t>東津軽郡・むつ市・下北郡・弘前市（中津軽郡）</t>
    <rPh sb="0" eb="4">
      <t>ヒガシツガルグン</t>
    </rPh>
    <rPh sb="5" eb="8">
      <t>ムツシ</t>
    </rPh>
    <rPh sb="9" eb="12">
      <t>シモキタグン</t>
    </rPh>
    <rPh sb="13" eb="16">
      <t>ヒロサキシ</t>
    </rPh>
    <rPh sb="17" eb="21">
      <t>ナカツガルグン</t>
    </rPh>
    <phoneticPr fontId="2"/>
  </si>
  <si>
    <t>（平内町・蓬田村含）</t>
    <rPh sb="1" eb="2">
      <t>ヒラ</t>
    </rPh>
    <rPh sb="2" eb="3">
      <t>ウチ</t>
    </rPh>
    <rPh sb="3" eb="4">
      <t>チョウ</t>
    </rPh>
    <rPh sb="5" eb="7">
      <t>ヨモギダ</t>
    </rPh>
    <rPh sb="7" eb="8">
      <t>ムラ</t>
    </rPh>
    <rPh sb="8" eb="9">
      <t>フク</t>
    </rPh>
    <phoneticPr fontId="9"/>
  </si>
  <si>
    <t>総枚数</t>
    <phoneticPr fontId="2"/>
  </si>
  <si>
    <t>計</t>
    <rPh sb="0" eb="1">
      <t>ケイ</t>
    </rPh>
    <phoneticPr fontId="9"/>
  </si>
  <si>
    <t>合計</t>
    <rPh sb="0" eb="2">
      <t>ゴウケイ</t>
    </rPh>
    <phoneticPr fontId="9"/>
  </si>
  <si>
    <t>合計</t>
    <rPh sb="0" eb="2">
      <t>ゴウケイ</t>
    </rPh>
    <phoneticPr fontId="9"/>
  </si>
  <si>
    <t>計</t>
    <rPh sb="0" eb="1">
      <t>ケイ</t>
    </rPh>
    <phoneticPr fontId="2"/>
  </si>
  <si>
    <t>黒石</t>
    <rPh sb="0" eb="2">
      <t>クロイシ</t>
    </rPh>
    <phoneticPr fontId="9"/>
  </si>
  <si>
    <t>黒石市</t>
    <rPh sb="0" eb="3">
      <t>クロイシシ</t>
    </rPh>
    <phoneticPr fontId="9"/>
  </si>
  <si>
    <t>平賀</t>
    <rPh sb="0" eb="2">
      <t>ヒラガ</t>
    </rPh>
    <phoneticPr fontId="9"/>
  </si>
  <si>
    <t>大鰐</t>
    <rPh sb="0" eb="2">
      <t>オオワニ</t>
    </rPh>
    <phoneticPr fontId="2"/>
  </si>
  <si>
    <t>碇ヶ関</t>
    <rPh sb="0" eb="3">
      <t>イカリガセキ</t>
    </rPh>
    <phoneticPr fontId="9"/>
  </si>
  <si>
    <t>常盤</t>
    <rPh sb="0" eb="2">
      <t>トキワ</t>
    </rPh>
    <phoneticPr fontId="9"/>
  </si>
  <si>
    <t>藤崎</t>
    <rPh sb="0" eb="2">
      <t>フジサキ</t>
    </rPh>
    <phoneticPr fontId="9"/>
  </si>
  <si>
    <t>尾上町</t>
    <rPh sb="0" eb="3">
      <t>オガミチョウ</t>
    </rPh>
    <phoneticPr fontId="9"/>
  </si>
  <si>
    <t>碇ヶ関村</t>
    <rPh sb="0" eb="4">
      <t>イカリガセキムラ</t>
    </rPh>
    <phoneticPr fontId="9"/>
  </si>
  <si>
    <t>尾上</t>
    <rPh sb="0" eb="2">
      <t>オガミチョウ</t>
    </rPh>
    <phoneticPr fontId="9"/>
  </si>
  <si>
    <t>平賀</t>
    <rPh sb="0" eb="2">
      <t>ヒラガチョウ</t>
    </rPh>
    <phoneticPr fontId="9"/>
  </si>
  <si>
    <t>田舎館</t>
    <rPh sb="0" eb="3">
      <t>イナカダテムラ</t>
    </rPh>
    <phoneticPr fontId="9"/>
  </si>
  <si>
    <t>五所川原市</t>
    <rPh sb="0" eb="5">
      <t>ゴショガワラシ</t>
    </rPh>
    <phoneticPr fontId="9"/>
  </si>
  <si>
    <t>六郷</t>
    <rPh sb="0" eb="2">
      <t>ロクゴウ</t>
    </rPh>
    <phoneticPr fontId="2"/>
  </si>
  <si>
    <t>金木</t>
    <rPh sb="0" eb="2">
      <t>カナギ</t>
    </rPh>
    <phoneticPr fontId="2"/>
  </si>
  <si>
    <t>武田</t>
    <rPh sb="0" eb="2">
      <t>タケダ</t>
    </rPh>
    <phoneticPr fontId="9"/>
  </si>
  <si>
    <t>中里</t>
    <rPh sb="0" eb="2">
      <t>ナカサト</t>
    </rPh>
    <phoneticPr fontId="9"/>
  </si>
  <si>
    <t>相内</t>
    <rPh sb="0" eb="2">
      <t>アイウチ</t>
    </rPh>
    <phoneticPr fontId="9"/>
  </si>
  <si>
    <t>小泊</t>
    <rPh sb="0" eb="2">
      <t>コドマリ</t>
    </rPh>
    <phoneticPr fontId="2"/>
  </si>
  <si>
    <t>北津軽郡</t>
    <rPh sb="0" eb="4">
      <t>キタツガルグン</t>
    </rPh>
    <phoneticPr fontId="9"/>
  </si>
  <si>
    <t>平賀町</t>
    <rPh sb="0" eb="3">
      <t>ヒラガチョウ</t>
    </rPh>
    <phoneticPr fontId="9"/>
  </si>
  <si>
    <t>大鰐町</t>
    <rPh sb="0" eb="2">
      <t>オオワニ</t>
    </rPh>
    <rPh sb="2" eb="3">
      <t>チョウ</t>
    </rPh>
    <phoneticPr fontId="9"/>
  </si>
  <si>
    <t>板柳町</t>
    <rPh sb="0" eb="1">
      <t>イタ</t>
    </rPh>
    <rPh sb="1" eb="2">
      <t>ヤナギ</t>
    </rPh>
    <rPh sb="2" eb="3">
      <t>チョウ</t>
    </rPh>
    <phoneticPr fontId="9"/>
  </si>
  <si>
    <t>鶴田町</t>
    <rPh sb="0" eb="3">
      <t>ツルタチョウ</t>
    </rPh>
    <phoneticPr fontId="9"/>
  </si>
  <si>
    <t>中里町</t>
    <rPh sb="0" eb="3">
      <t>ナカサトチョウ</t>
    </rPh>
    <phoneticPr fontId="9"/>
  </si>
  <si>
    <t>小泊村</t>
    <rPh sb="0" eb="3">
      <t>コドマリムラ</t>
    </rPh>
    <phoneticPr fontId="9"/>
  </si>
  <si>
    <t>五所川原</t>
    <rPh sb="0" eb="4">
      <t>ゴショガワラ</t>
    </rPh>
    <phoneticPr fontId="9"/>
  </si>
  <si>
    <t>（中津軽郡含）</t>
    <rPh sb="1" eb="5">
      <t>ナカツガルグン</t>
    </rPh>
    <rPh sb="5" eb="6">
      <t>フク</t>
    </rPh>
    <phoneticPr fontId="9"/>
  </si>
  <si>
    <t>下北郡</t>
    <rPh sb="0" eb="1">
      <t>シタ</t>
    </rPh>
    <rPh sb="1" eb="2">
      <t>キタ</t>
    </rPh>
    <rPh sb="2" eb="3">
      <t>グン</t>
    </rPh>
    <phoneticPr fontId="9"/>
  </si>
  <si>
    <t>旧森田村</t>
    <rPh sb="0" eb="1">
      <t>キュウ</t>
    </rPh>
    <rPh sb="1" eb="3">
      <t>モリタ</t>
    </rPh>
    <rPh sb="3" eb="4">
      <t>ムラ</t>
    </rPh>
    <phoneticPr fontId="9"/>
  </si>
  <si>
    <t>森田</t>
    <rPh sb="0" eb="2">
      <t>モリタ</t>
    </rPh>
    <phoneticPr fontId="9"/>
  </si>
  <si>
    <t>つがる市</t>
    <rPh sb="3" eb="4">
      <t>シ</t>
    </rPh>
    <phoneticPr fontId="4"/>
  </si>
  <si>
    <t>青森県</t>
    <rPh sb="0" eb="1">
      <t>アオ</t>
    </rPh>
    <rPh sb="1" eb="2">
      <t>モリ</t>
    </rPh>
    <rPh sb="2" eb="3">
      <t>イワテケン</t>
    </rPh>
    <phoneticPr fontId="2"/>
  </si>
  <si>
    <t>部数明細書</t>
    <rPh sb="0" eb="2">
      <t>ブスウ</t>
    </rPh>
    <rPh sb="2" eb="4">
      <t>メイサイ</t>
    </rPh>
    <rPh sb="4" eb="5">
      <t>ショ</t>
    </rPh>
    <phoneticPr fontId="2"/>
  </si>
  <si>
    <t>頁枚数</t>
    <rPh sb="0" eb="1">
      <t>ページ</t>
    </rPh>
    <rPh sb="1" eb="3">
      <t>マイスウ</t>
    </rPh>
    <phoneticPr fontId="2"/>
  </si>
  <si>
    <t>東奥日報</t>
    <rPh sb="0" eb="2">
      <t>トウオウ</t>
    </rPh>
    <rPh sb="2" eb="4">
      <t>ニッポウ</t>
    </rPh>
    <phoneticPr fontId="2"/>
  </si>
  <si>
    <t>毎日</t>
    <rPh sb="0" eb="2">
      <t>マイニチ</t>
    </rPh>
    <phoneticPr fontId="2"/>
  </si>
  <si>
    <t>読売</t>
    <rPh sb="0" eb="2">
      <t>ヨミウリ</t>
    </rPh>
    <phoneticPr fontId="2"/>
  </si>
  <si>
    <t>陸奥新報</t>
    <rPh sb="0" eb="2">
      <t>ムツ</t>
    </rPh>
    <rPh sb="2" eb="4">
      <t>シンポウ</t>
    </rPh>
    <phoneticPr fontId="2"/>
  </si>
  <si>
    <t>木造</t>
    <rPh sb="0" eb="1">
      <t>キ</t>
    </rPh>
    <rPh sb="1" eb="2">
      <t>ツク</t>
    </rPh>
    <phoneticPr fontId="9"/>
  </si>
  <si>
    <t>柏</t>
    <rPh sb="0" eb="1">
      <t>カシワ</t>
    </rPh>
    <phoneticPr fontId="9"/>
  </si>
  <si>
    <t>稲垣</t>
    <rPh sb="0" eb="2">
      <t>イナガキ</t>
    </rPh>
    <phoneticPr fontId="9"/>
  </si>
  <si>
    <t>車力</t>
    <rPh sb="0" eb="2">
      <t>シャリキ</t>
    </rPh>
    <phoneticPr fontId="9"/>
  </si>
  <si>
    <t>鳴沢</t>
    <rPh sb="0" eb="2">
      <t>ナルサワ</t>
    </rPh>
    <phoneticPr fontId="9"/>
  </si>
  <si>
    <t>北金ヶ沢</t>
    <rPh sb="0" eb="1">
      <t>キタ</t>
    </rPh>
    <rPh sb="1" eb="2">
      <t>カナ</t>
    </rPh>
    <rPh sb="3" eb="4">
      <t>サワ</t>
    </rPh>
    <phoneticPr fontId="9"/>
  </si>
  <si>
    <t>深浦</t>
    <rPh sb="0" eb="2">
      <t>フカウラ</t>
    </rPh>
    <phoneticPr fontId="9"/>
  </si>
  <si>
    <t>岩崎</t>
    <rPh sb="0" eb="2">
      <t>イワサキ</t>
    </rPh>
    <phoneticPr fontId="9"/>
  </si>
  <si>
    <t>鯵ヶ沢町</t>
    <rPh sb="0" eb="1">
      <t>アジ</t>
    </rPh>
    <rPh sb="2" eb="3">
      <t>サワ</t>
    </rPh>
    <rPh sb="3" eb="4">
      <t>チョウ</t>
    </rPh>
    <phoneticPr fontId="9"/>
  </si>
  <si>
    <t>深浦町</t>
    <rPh sb="0" eb="2">
      <t>フカウラ</t>
    </rPh>
    <rPh sb="2" eb="3">
      <t>チョウ</t>
    </rPh>
    <phoneticPr fontId="9"/>
  </si>
  <si>
    <t>岩崎村</t>
    <rPh sb="0" eb="3">
      <t>イワサキムラ</t>
    </rPh>
    <phoneticPr fontId="9"/>
  </si>
  <si>
    <t>黒石市・南津軽郡・五所川原市</t>
    <rPh sb="0" eb="3">
      <t>クロイシシ</t>
    </rPh>
    <rPh sb="4" eb="8">
      <t>ミナミツガルグン</t>
    </rPh>
    <rPh sb="9" eb="14">
      <t>ゴショガワラシ</t>
    </rPh>
    <phoneticPr fontId="2"/>
  </si>
  <si>
    <t>合計</t>
    <rPh sb="0" eb="2">
      <t>ゴウケイ</t>
    </rPh>
    <phoneticPr fontId="9"/>
  </si>
  <si>
    <t>デーリー東北</t>
    <rPh sb="4" eb="6">
      <t>トウホク</t>
    </rPh>
    <phoneticPr fontId="2"/>
  </si>
  <si>
    <t>朝日</t>
    <rPh sb="0" eb="2">
      <t>アサヒ</t>
    </rPh>
    <phoneticPr fontId="2"/>
  </si>
  <si>
    <t>毎日</t>
    <rPh sb="0" eb="2">
      <t>マイニチ</t>
    </rPh>
    <phoneticPr fontId="2"/>
  </si>
  <si>
    <t>読売</t>
    <rPh sb="0" eb="2">
      <t>ヨミウリ</t>
    </rPh>
    <phoneticPr fontId="2"/>
  </si>
  <si>
    <t>三戸</t>
    <rPh sb="0" eb="2">
      <t>サンノヘ</t>
    </rPh>
    <phoneticPr fontId="9"/>
  </si>
  <si>
    <t>田子</t>
    <rPh sb="0" eb="2">
      <t>タゴ</t>
    </rPh>
    <phoneticPr fontId="9"/>
  </si>
  <si>
    <t>三戸町</t>
    <rPh sb="0" eb="2">
      <t>サンノヘ</t>
    </rPh>
    <rPh sb="2" eb="3">
      <t>チョウ</t>
    </rPh>
    <phoneticPr fontId="9"/>
  </si>
  <si>
    <t>田子町</t>
    <rPh sb="0" eb="2">
      <t>タゴ</t>
    </rPh>
    <rPh sb="2" eb="3">
      <t>マチ</t>
    </rPh>
    <phoneticPr fontId="9"/>
  </si>
  <si>
    <t>名川町</t>
    <rPh sb="0" eb="2">
      <t>ナガワ</t>
    </rPh>
    <rPh sb="2" eb="3">
      <t>チョウ</t>
    </rPh>
    <phoneticPr fontId="9"/>
  </si>
  <si>
    <t>南部町</t>
    <rPh sb="0" eb="2">
      <t>ナンブ</t>
    </rPh>
    <rPh sb="2" eb="3">
      <t>チョウ</t>
    </rPh>
    <phoneticPr fontId="9"/>
  </si>
  <si>
    <t>五戸町</t>
    <rPh sb="0" eb="2">
      <t>ゴノヘ</t>
    </rPh>
    <rPh sb="2" eb="3">
      <t>チョウ</t>
    </rPh>
    <phoneticPr fontId="9"/>
  </si>
  <si>
    <t>新郷村</t>
    <rPh sb="0" eb="1">
      <t>シン</t>
    </rPh>
    <rPh sb="1" eb="2">
      <t>サト</t>
    </rPh>
    <rPh sb="2" eb="3">
      <t>ムラ</t>
    </rPh>
    <phoneticPr fontId="9"/>
  </si>
  <si>
    <t>倉石村</t>
    <rPh sb="0" eb="3">
      <t>クライシムラ</t>
    </rPh>
    <phoneticPr fontId="9"/>
  </si>
  <si>
    <t>階上町</t>
    <rPh sb="0" eb="3">
      <t>ハシカミチョウ</t>
    </rPh>
    <phoneticPr fontId="9"/>
  </si>
  <si>
    <t>三戸郡</t>
    <rPh sb="0" eb="3">
      <t>サンノヘグン</t>
    </rPh>
    <phoneticPr fontId="9"/>
  </si>
  <si>
    <t>白銀</t>
    <rPh sb="0" eb="2">
      <t>シロガネ</t>
    </rPh>
    <phoneticPr fontId="9"/>
  </si>
  <si>
    <t>長谷川本店</t>
    <rPh sb="0" eb="3">
      <t>ハセガワ</t>
    </rPh>
    <rPh sb="3" eb="5">
      <t>ホンテン</t>
    </rPh>
    <phoneticPr fontId="9"/>
  </si>
  <si>
    <t>売市</t>
    <rPh sb="0" eb="1">
      <t>ウ</t>
    </rPh>
    <rPh sb="1" eb="2">
      <t>イチ</t>
    </rPh>
    <phoneticPr fontId="9"/>
  </si>
  <si>
    <t>八戸中央</t>
    <rPh sb="0" eb="2">
      <t>ハチノヘ</t>
    </rPh>
    <rPh sb="2" eb="4">
      <t>チュウオウ</t>
    </rPh>
    <phoneticPr fontId="9"/>
  </si>
  <si>
    <t>高瀬本店</t>
    <rPh sb="0" eb="2">
      <t>タカセ</t>
    </rPh>
    <rPh sb="2" eb="4">
      <t>ホンテン</t>
    </rPh>
    <phoneticPr fontId="9"/>
  </si>
  <si>
    <t>湊</t>
    <rPh sb="0" eb="1">
      <t>ミナト</t>
    </rPh>
    <phoneticPr fontId="9"/>
  </si>
  <si>
    <t>小中野</t>
    <rPh sb="0" eb="1">
      <t>オ</t>
    </rPh>
    <rPh sb="1" eb="3">
      <t>ナカノ</t>
    </rPh>
    <phoneticPr fontId="9"/>
  </si>
  <si>
    <t>旭ヶ丘</t>
    <rPh sb="0" eb="3">
      <t>アサヒガオカ</t>
    </rPh>
    <phoneticPr fontId="9"/>
  </si>
  <si>
    <t>種差</t>
    <rPh sb="0" eb="2">
      <t>タネサシ</t>
    </rPh>
    <phoneticPr fontId="9"/>
  </si>
  <si>
    <t>三戸郡・八戸市</t>
    <rPh sb="0" eb="3">
      <t>サンノヘグン</t>
    </rPh>
    <rPh sb="4" eb="7">
      <t>ハチノヘシ</t>
    </rPh>
    <phoneticPr fontId="2"/>
  </si>
  <si>
    <t>八戸市</t>
    <rPh sb="0" eb="3">
      <t>ハチノヘシ</t>
    </rPh>
    <phoneticPr fontId="9"/>
  </si>
  <si>
    <t>（三戸郡含）</t>
    <rPh sb="1" eb="4">
      <t>サンノヘグン</t>
    </rPh>
    <rPh sb="4" eb="5">
      <t>フク</t>
    </rPh>
    <phoneticPr fontId="9"/>
  </si>
  <si>
    <t>下田</t>
    <rPh sb="0" eb="2">
      <t>シモダ</t>
    </rPh>
    <phoneticPr fontId="9"/>
  </si>
  <si>
    <t>六戸</t>
    <rPh sb="0" eb="2">
      <t>ロクノヘ</t>
    </rPh>
    <phoneticPr fontId="9"/>
  </si>
  <si>
    <t>七戸</t>
    <rPh sb="0" eb="2">
      <t>シチノヘ</t>
    </rPh>
    <phoneticPr fontId="9"/>
  </si>
  <si>
    <t>上北町</t>
    <rPh sb="0" eb="3">
      <t>カミキタチョウ</t>
    </rPh>
    <phoneticPr fontId="9"/>
  </si>
  <si>
    <t>乙供</t>
    <rPh sb="0" eb="2">
      <t>オットモ</t>
    </rPh>
    <phoneticPr fontId="9"/>
  </si>
  <si>
    <t>天間林</t>
    <rPh sb="0" eb="3">
      <t>テンマバヤシ</t>
    </rPh>
    <phoneticPr fontId="9"/>
  </si>
  <si>
    <t>野辺地</t>
    <rPh sb="0" eb="3">
      <t>ノヘジ</t>
    </rPh>
    <phoneticPr fontId="9"/>
  </si>
  <si>
    <t>泊</t>
    <rPh sb="0" eb="1">
      <t>トマリ</t>
    </rPh>
    <phoneticPr fontId="9"/>
  </si>
  <si>
    <t>横浜</t>
    <rPh sb="0" eb="2">
      <t>ヨコハマ</t>
    </rPh>
    <phoneticPr fontId="9"/>
  </si>
  <si>
    <t>下田町</t>
    <rPh sb="0" eb="3">
      <t>シモダチョウ</t>
    </rPh>
    <phoneticPr fontId="9"/>
  </si>
  <si>
    <t>六戸町</t>
    <rPh sb="0" eb="2">
      <t>ロクノヘ</t>
    </rPh>
    <rPh sb="2" eb="3">
      <t>チョウ</t>
    </rPh>
    <phoneticPr fontId="9"/>
  </si>
  <si>
    <t>七戸町</t>
    <rPh sb="0" eb="2">
      <t>シチノヘ</t>
    </rPh>
    <rPh sb="2" eb="3">
      <t>チョウ</t>
    </rPh>
    <phoneticPr fontId="9"/>
  </si>
  <si>
    <t>東北町</t>
    <rPh sb="0" eb="2">
      <t>トウホク</t>
    </rPh>
    <rPh sb="2" eb="3">
      <t>チョウ</t>
    </rPh>
    <phoneticPr fontId="9"/>
  </si>
  <si>
    <t>天間林村</t>
    <rPh sb="0" eb="4">
      <t>テンマバヤシムラ</t>
    </rPh>
    <phoneticPr fontId="9"/>
  </si>
  <si>
    <t>野辺地町</t>
    <rPh sb="0" eb="4">
      <t>ノヘジマチ</t>
    </rPh>
    <phoneticPr fontId="9"/>
  </si>
  <si>
    <t>六ヶ所村</t>
    <rPh sb="0" eb="4">
      <t>ロッカショムラ</t>
    </rPh>
    <phoneticPr fontId="9"/>
  </si>
  <si>
    <t>横浜町</t>
    <rPh sb="0" eb="3">
      <t>ヨコハマチョウ</t>
    </rPh>
    <phoneticPr fontId="9"/>
  </si>
  <si>
    <t>上北郡</t>
    <rPh sb="0" eb="3">
      <t>カミキタグン</t>
    </rPh>
    <phoneticPr fontId="9"/>
  </si>
  <si>
    <t>上北郡・十和田市・三沢市</t>
    <rPh sb="0" eb="3">
      <t>カミキタグン</t>
    </rPh>
    <rPh sb="4" eb="8">
      <t>トワダシ</t>
    </rPh>
    <rPh sb="9" eb="12">
      <t>ミサワシ</t>
    </rPh>
    <phoneticPr fontId="2"/>
  </si>
  <si>
    <t>十和田北</t>
    <rPh sb="0" eb="3">
      <t>トワダ</t>
    </rPh>
    <rPh sb="3" eb="4">
      <t>キタ</t>
    </rPh>
    <phoneticPr fontId="9"/>
  </si>
  <si>
    <t>十和田南</t>
    <rPh sb="0" eb="3">
      <t>トワダ</t>
    </rPh>
    <rPh sb="3" eb="4">
      <t>ミナミ</t>
    </rPh>
    <phoneticPr fontId="9"/>
  </si>
  <si>
    <t>十和田市</t>
    <rPh sb="0" eb="4">
      <t>トワダシ</t>
    </rPh>
    <phoneticPr fontId="9"/>
  </si>
  <si>
    <t>（上北郡含）</t>
    <rPh sb="1" eb="4">
      <t>カミキタグン</t>
    </rPh>
    <rPh sb="4" eb="5">
      <t>フク</t>
    </rPh>
    <phoneticPr fontId="9"/>
  </si>
  <si>
    <t>三沢</t>
    <rPh sb="0" eb="2">
      <t>ミサワ</t>
    </rPh>
    <phoneticPr fontId="9"/>
  </si>
  <si>
    <t>三沢市</t>
    <rPh sb="0" eb="3">
      <t>ミサワシ</t>
    </rPh>
    <phoneticPr fontId="9"/>
  </si>
  <si>
    <t>代理店</t>
    <phoneticPr fontId="9"/>
  </si>
  <si>
    <t>代理店</t>
    <phoneticPr fontId="9"/>
  </si>
  <si>
    <t>日経・中央</t>
    <rPh sb="0" eb="2">
      <t>ニッケイ</t>
    </rPh>
    <rPh sb="3" eb="5">
      <t>チュウオウ</t>
    </rPh>
    <phoneticPr fontId="9"/>
  </si>
  <si>
    <t>日経・東部</t>
    <rPh sb="0" eb="2">
      <t>ニッケイ</t>
    </rPh>
    <rPh sb="3" eb="5">
      <t>トウブ</t>
    </rPh>
    <phoneticPr fontId="9"/>
  </si>
  <si>
    <t>旧木造町</t>
    <rPh sb="0" eb="1">
      <t>キュウ</t>
    </rPh>
    <rPh sb="1" eb="2">
      <t>キ</t>
    </rPh>
    <rPh sb="2" eb="3">
      <t>ツク</t>
    </rPh>
    <rPh sb="3" eb="4">
      <t>チョウ</t>
    </rPh>
    <phoneticPr fontId="9"/>
  </si>
  <si>
    <t>旧川内町</t>
    <rPh sb="0" eb="1">
      <t>キュウ</t>
    </rPh>
    <rPh sb="1" eb="4">
      <t>カワウチチョウ</t>
    </rPh>
    <phoneticPr fontId="9"/>
  </si>
  <si>
    <t>旧脇野沢村</t>
    <rPh sb="0" eb="1">
      <t>キュウ</t>
    </rPh>
    <rPh sb="1" eb="3">
      <t>ワキノ</t>
    </rPh>
    <rPh sb="3" eb="4">
      <t>ザワ</t>
    </rPh>
    <rPh sb="4" eb="5">
      <t>ムラ</t>
    </rPh>
    <phoneticPr fontId="9"/>
  </si>
  <si>
    <t>旧大畑町</t>
    <rPh sb="0" eb="1">
      <t>キュウ</t>
    </rPh>
    <rPh sb="1" eb="4">
      <t>オオハタチョウ</t>
    </rPh>
    <phoneticPr fontId="9"/>
  </si>
  <si>
    <t>旧金木町</t>
    <rPh sb="0" eb="1">
      <t>キュウ</t>
    </rPh>
    <rPh sb="1" eb="3">
      <t>カナギ</t>
    </rPh>
    <rPh sb="3" eb="4">
      <t>チョウ</t>
    </rPh>
    <phoneticPr fontId="9"/>
  </si>
  <si>
    <t>旧市浦町</t>
    <rPh sb="0" eb="1">
      <t>キュウ</t>
    </rPh>
    <rPh sb="1" eb="3">
      <t>イチウラ</t>
    </rPh>
    <rPh sb="3" eb="4">
      <t>チョウ</t>
    </rPh>
    <phoneticPr fontId="9"/>
  </si>
  <si>
    <t>つがる市</t>
    <rPh sb="3" eb="4">
      <t>シ</t>
    </rPh>
    <phoneticPr fontId="9"/>
  </si>
  <si>
    <t>合計</t>
    <rPh sb="0" eb="1">
      <t>ゴウ</t>
    </rPh>
    <rPh sb="1" eb="2">
      <t>ケイ</t>
    </rPh>
    <phoneticPr fontId="9"/>
  </si>
  <si>
    <t>旧柏村</t>
    <rPh sb="0" eb="1">
      <t>キュウ</t>
    </rPh>
    <rPh sb="1" eb="3">
      <t>カシワムラ</t>
    </rPh>
    <phoneticPr fontId="9"/>
  </si>
  <si>
    <t>旧稲垣村</t>
    <rPh sb="0" eb="1">
      <t>キュウ</t>
    </rPh>
    <rPh sb="1" eb="4">
      <t>イナガキムラ</t>
    </rPh>
    <phoneticPr fontId="9"/>
  </si>
  <si>
    <t>旧車力村</t>
    <rPh sb="0" eb="1">
      <t>キュウ</t>
    </rPh>
    <rPh sb="1" eb="4">
      <t>シャリキムラ</t>
    </rPh>
    <phoneticPr fontId="9"/>
  </si>
  <si>
    <t>石川</t>
    <rPh sb="0" eb="2">
      <t>イシカワ</t>
    </rPh>
    <phoneticPr fontId="9"/>
  </si>
  <si>
    <t>名川</t>
    <rPh sb="0" eb="2">
      <t>ナガワ</t>
    </rPh>
    <phoneticPr fontId="9"/>
  </si>
  <si>
    <t>読売大湊</t>
    <rPh sb="0" eb="2">
      <t>ヨミウリ</t>
    </rPh>
    <rPh sb="2" eb="4">
      <t>オオミナト</t>
    </rPh>
    <phoneticPr fontId="9"/>
  </si>
  <si>
    <t>合売店は3紙以上で銘柄指定はできません。</t>
    <rPh sb="0" eb="1">
      <t>ゴウ</t>
    </rPh>
    <rPh sb="1" eb="3">
      <t>バイテン</t>
    </rPh>
    <rPh sb="5" eb="6">
      <t>シ</t>
    </rPh>
    <rPh sb="6" eb="8">
      <t>イジョウ</t>
    </rPh>
    <rPh sb="9" eb="11">
      <t>メイガラ</t>
    </rPh>
    <rPh sb="11" eb="13">
      <t>シテイ</t>
    </rPh>
    <phoneticPr fontId="9"/>
  </si>
  <si>
    <t>西部岡</t>
    <rPh sb="0" eb="2">
      <t>セイブ</t>
    </rPh>
    <rPh sb="2" eb="3">
      <t>オカ</t>
    </rPh>
    <phoneticPr fontId="9"/>
  </si>
  <si>
    <t>浪岡</t>
    <phoneticPr fontId="9"/>
  </si>
  <si>
    <t>鯵ヶ沢</t>
    <rPh sb="0" eb="3">
      <t>アジガサワ</t>
    </rPh>
    <phoneticPr fontId="9"/>
  </si>
  <si>
    <t>中央青柳堤</t>
    <rPh sb="0" eb="2">
      <t>チュウオウ</t>
    </rPh>
    <rPh sb="2" eb="3">
      <t>アオ</t>
    </rPh>
    <rPh sb="3" eb="4">
      <t>ヤナギ</t>
    </rPh>
    <rPh sb="4" eb="5">
      <t>ツツミ</t>
    </rPh>
    <phoneticPr fontId="9"/>
  </si>
  <si>
    <t>青森西部</t>
    <rPh sb="0" eb="2">
      <t>アオモリ</t>
    </rPh>
    <rPh sb="2" eb="4">
      <t>セイブ</t>
    </rPh>
    <phoneticPr fontId="2"/>
  </si>
  <si>
    <t>計</t>
    <phoneticPr fontId="9"/>
  </si>
  <si>
    <t>平内</t>
    <rPh sb="0" eb="2">
      <t>ヒラナイ</t>
    </rPh>
    <phoneticPr fontId="2"/>
  </si>
  <si>
    <t>青森原別</t>
    <rPh sb="0" eb="2">
      <t>アオモリ</t>
    </rPh>
    <rPh sb="2" eb="3">
      <t>ハラ</t>
    </rPh>
    <rPh sb="3" eb="4">
      <t>ベツ</t>
    </rPh>
    <phoneticPr fontId="9"/>
  </si>
  <si>
    <t>城東高田</t>
    <rPh sb="0" eb="2">
      <t>ジョウトウ</t>
    </rPh>
    <rPh sb="2" eb="4">
      <t>タカダ</t>
    </rPh>
    <phoneticPr fontId="2"/>
  </si>
  <si>
    <t>南部剣吉</t>
    <rPh sb="0" eb="2">
      <t>ナンブ</t>
    </rPh>
    <rPh sb="2" eb="3">
      <t>ケン</t>
    </rPh>
    <rPh sb="3" eb="4">
      <t>キチ</t>
    </rPh>
    <phoneticPr fontId="9"/>
  </si>
  <si>
    <t>読売大学前</t>
    <rPh sb="0" eb="2">
      <t>ヨミウリ</t>
    </rPh>
    <rPh sb="2" eb="4">
      <t>ダイガク</t>
    </rPh>
    <rPh sb="4" eb="5">
      <t>マエ</t>
    </rPh>
    <phoneticPr fontId="9"/>
  </si>
  <si>
    <t>読売城西</t>
    <rPh sb="0" eb="2">
      <t>ヨミウリ</t>
    </rPh>
    <rPh sb="2" eb="3">
      <t>シロ</t>
    </rPh>
    <rPh sb="3" eb="4">
      <t>ニシ</t>
    </rPh>
    <phoneticPr fontId="9"/>
  </si>
  <si>
    <t>日経大学前</t>
    <rPh sb="0" eb="2">
      <t>ニッケイ</t>
    </rPh>
    <rPh sb="2" eb="5">
      <t>ダイガクマエ</t>
    </rPh>
    <phoneticPr fontId="9"/>
  </si>
  <si>
    <t>新郷倉石</t>
    <rPh sb="0" eb="1">
      <t>ニイ</t>
    </rPh>
    <rPh sb="1" eb="2">
      <t>サト</t>
    </rPh>
    <rPh sb="2" eb="4">
      <t>クライシ</t>
    </rPh>
    <phoneticPr fontId="9"/>
  </si>
  <si>
    <t>中居林</t>
    <rPh sb="0" eb="2">
      <t>ナカイ</t>
    </rPh>
    <rPh sb="2" eb="3">
      <t>ハヤシ</t>
    </rPh>
    <phoneticPr fontId="9"/>
  </si>
  <si>
    <t>五所駅前</t>
    <phoneticPr fontId="9"/>
  </si>
  <si>
    <t>エルム通</t>
    <phoneticPr fontId="9"/>
  </si>
  <si>
    <t>五所東部</t>
    <rPh sb="2" eb="4">
      <t>トウブ</t>
    </rPh>
    <phoneticPr fontId="9"/>
  </si>
  <si>
    <t>西部※中央と東部に統合。</t>
    <rPh sb="0" eb="2">
      <t>セイブ</t>
    </rPh>
    <rPh sb="3" eb="5">
      <t>チュウオウ</t>
    </rPh>
    <rPh sb="6" eb="8">
      <t>トウブ</t>
    </rPh>
    <rPh sb="9" eb="11">
      <t>トウゴウ</t>
    </rPh>
    <phoneticPr fontId="9"/>
  </si>
  <si>
    <t>西部※中央と東部に統合。</t>
    <rPh sb="0" eb="2">
      <t>セイブ</t>
    </rPh>
    <phoneticPr fontId="9"/>
  </si>
  <si>
    <t>北津軽郡・つるが市・西津軽郡</t>
    <rPh sb="0" eb="4">
      <t>キタツガルグン</t>
    </rPh>
    <rPh sb="8" eb="9">
      <t>シ</t>
    </rPh>
    <rPh sb="10" eb="14">
      <t>ニシツガルグン</t>
    </rPh>
    <phoneticPr fontId="2"/>
  </si>
  <si>
    <t>※中央と東部に統合。一部下田・三沢月館へ</t>
    <phoneticPr fontId="9"/>
  </si>
  <si>
    <t>西部※</t>
    <rPh sb="0" eb="2">
      <t>セイブ</t>
    </rPh>
    <phoneticPr fontId="9"/>
  </si>
  <si>
    <t>日経・西部※</t>
    <rPh sb="0" eb="2">
      <t>ニッケイ</t>
    </rPh>
    <rPh sb="3" eb="5">
      <t>セイブ</t>
    </rPh>
    <phoneticPr fontId="9"/>
  </si>
  <si>
    <t>青森金沢</t>
    <rPh sb="0" eb="2">
      <t>アオモリ</t>
    </rPh>
    <rPh sb="2" eb="4">
      <t>カナザワ</t>
    </rPh>
    <phoneticPr fontId="9"/>
  </si>
  <si>
    <t>青森旭町</t>
    <rPh sb="0" eb="2">
      <t>アオモリ</t>
    </rPh>
    <rPh sb="2" eb="3">
      <t>アサヒ</t>
    </rPh>
    <rPh sb="3" eb="4">
      <t>マチ</t>
    </rPh>
    <phoneticPr fontId="9"/>
  </si>
  <si>
    <t>黒石小山内</t>
    <rPh sb="0" eb="2">
      <t>クロイシ</t>
    </rPh>
    <rPh sb="2" eb="5">
      <t>オサナイ</t>
    </rPh>
    <phoneticPr fontId="9"/>
  </si>
  <si>
    <t>中央斎藤※黒石小山内と統合</t>
    <rPh sb="0" eb="2">
      <t>チュウオウ</t>
    </rPh>
    <rPh sb="2" eb="4">
      <t>サイトウ</t>
    </rPh>
    <rPh sb="5" eb="7">
      <t>クロイシ</t>
    </rPh>
    <phoneticPr fontId="2"/>
  </si>
  <si>
    <t>東奥日報は予約制となっており、折込日5日前午前中（土・日・祝・祭日除く）が、申込締切となります。</t>
    <rPh sb="0" eb="2">
      <t>トウオウ</t>
    </rPh>
    <rPh sb="2" eb="4">
      <t>ニッポウ</t>
    </rPh>
    <rPh sb="5" eb="8">
      <t>ヨヤクセイ</t>
    </rPh>
    <rPh sb="15" eb="17">
      <t>オリコミ</t>
    </rPh>
    <rPh sb="17" eb="18">
      <t>ビ</t>
    </rPh>
    <rPh sb="18" eb="21">
      <t>５ニチマエ</t>
    </rPh>
    <rPh sb="21" eb="24">
      <t>ゴゼンチュウ</t>
    </rPh>
    <rPh sb="25" eb="26">
      <t>ド</t>
    </rPh>
    <rPh sb="27" eb="28">
      <t>ニチ</t>
    </rPh>
    <rPh sb="29" eb="30">
      <t>シュク</t>
    </rPh>
    <rPh sb="31" eb="33">
      <t>サイジツ</t>
    </rPh>
    <rPh sb="33" eb="34">
      <t>ノゾ</t>
    </rPh>
    <rPh sb="38" eb="40">
      <t>モウシコミ</t>
    </rPh>
    <rPh sb="40" eb="42">
      <t>シメキリ</t>
    </rPh>
    <phoneticPr fontId="9"/>
  </si>
  <si>
    <t>青森造道</t>
    <rPh sb="0" eb="2">
      <t>アオモリ</t>
    </rPh>
    <rPh sb="2" eb="4">
      <t>ツクリミチ</t>
    </rPh>
    <phoneticPr fontId="9"/>
  </si>
  <si>
    <t>青森西滝</t>
    <rPh sb="0" eb="2">
      <t>アオモリ</t>
    </rPh>
    <rPh sb="2" eb="3">
      <t>ニシ</t>
    </rPh>
    <rPh sb="3" eb="4">
      <t>タキ</t>
    </rPh>
    <phoneticPr fontId="9"/>
  </si>
  <si>
    <t>部数</t>
    <rPh sb="0" eb="2">
      <t>ブスウ</t>
    </rPh>
    <phoneticPr fontId="9"/>
  </si>
  <si>
    <t>折込数</t>
    <rPh sb="2" eb="3">
      <t>スウ</t>
    </rPh>
    <phoneticPr fontId="9"/>
  </si>
  <si>
    <t>産経</t>
    <rPh sb="0" eb="2">
      <t>サンケイ</t>
    </rPh>
    <phoneticPr fontId="4"/>
  </si>
  <si>
    <t>青森中部</t>
    <rPh sb="0" eb="1">
      <t>アオ</t>
    </rPh>
    <rPh sb="1" eb="2">
      <t>モリ</t>
    </rPh>
    <rPh sb="2" eb="4">
      <t>チュウブ</t>
    </rPh>
    <phoneticPr fontId="2"/>
  </si>
  <si>
    <t>(内訳)</t>
    <rPh sb="1" eb="3">
      <t>ウチワケ</t>
    </rPh>
    <phoneticPr fontId="2"/>
  </si>
  <si>
    <t>戸山</t>
    <rPh sb="0" eb="2">
      <t>トヤマ</t>
    </rPh>
    <phoneticPr fontId="9"/>
  </si>
  <si>
    <t>（内訳）</t>
    <phoneticPr fontId="9"/>
  </si>
  <si>
    <t>幸畑</t>
    <rPh sb="0" eb="1">
      <t>サチ</t>
    </rPh>
    <rPh sb="1" eb="2">
      <t>ハタ</t>
    </rPh>
    <phoneticPr fontId="9"/>
  </si>
  <si>
    <t>岩木</t>
    <rPh sb="0" eb="2">
      <t>イワキ</t>
    </rPh>
    <phoneticPr fontId="9"/>
  </si>
  <si>
    <t>陸奥 西目屋</t>
    <phoneticPr fontId="9"/>
  </si>
  <si>
    <t>弘前土手町</t>
    <rPh sb="0" eb="2">
      <t>ヒロサキ</t>
    </rPh>
    <rPh sb="2" eb="5">
      <t>ドテマチ</t>
    </rPh>
    <phoneticPr fontId="9"/>
  </si>
  <si>
    <t>河北折込センター 022-390-7322</t>
    <phoneticPr fontId="9"/>
  </si>
  <si>
    <t>八戸東部</t>
    <rPh sb="0" eb="2">
      <t>ハチノヘ</t>
    </rPh>
    <rPh sb="2" eb="4">
      <t>トウブ</t>
    </rPh>
    <phoneticPr fontId="9"/>
  </si>
  <si>
    <t>八戸中央</t>
    <rPh sb="0" eb="2">
      <t>ハチノヘ</t>
    </rPh>
    <rPh sb="2" eb="4">
      <t>チュウオウ</t>
    </rPh>
    <phoneticPr fontId="9"/>
  </si>
  <si>
    <t>八戸西部</t>
    <rPh sb="0" eb="2">
      <t>ハチノヘ</t>
    </rPh>
    <rPh sb="2" eb="4">
      <t>セイブ</t>
    </rPh>
    <phoneticPr fontId="9"/>
  </si>
  <si>
    <t>八戸北部</t>
    <rPh sb="0" eb="2">
      <t>ハチノヘ</t>
    </rPh>
    <rPh sb="2" eb="4">
      <t>ホクブ</t>
    </rPh>
    <phoneticPr fontId="9"/>
  </si>
  <si>
    <t>弘前城東 計</t>
    <rPh sb="0" eb="2">
      <t>ヒロサキ</t>
    </rPh>
    <rPh sb="2" eb="4">
      <t>ジョウトウ</t>
    </rPh>
    <rPh sb="5" eb="6">
      <t>ケイ</t>
    </rPh>
    <phoneticPr fontId="2"/>
  </si>
  <si>
    <t>岩木</t>
    <phoneticPr fontId="9"/>
  </si>
  <si>
    <t>桔梗野</t>
    <phoneticPr fontId="9"/>
  </si>
  <si>
    <t>弘前青山</t>
    <phoneticPr fontId="9"/>
  </si>
  <si>
    <t>広告主名</t>
    <phoneticPr fontId="9"/>
  </si>
  <si>
    <t>むつ西部</t>
    <rPh sb="2" eb="4">
      <t>セイブ</t>
    </rPh>
    <phoneticPr fontId="9"/>
  </si>
  <si>
    <t>むつ南部</t>
    <rPh sb="2" eb="4">
      <t>ナンブ</t>
    </rPh>
    <phoneticPr fontId="9"/>
  </si>
  <si>
    <t>むつ東部</t>
    <rPh sb="2" eb="4">
      <t>トウブ</t>
    </rPh>
    <phoneticPr fontId="9"/>
  </si>
  <si>
    <t>日経西部</t>
    <rPh sb="0" eb="2">
      <t>ニッケイ</t>
    </rPh>
    <rPh sb="2" eb="4">
      <t>セイブ</t>
    </rPh>
    <phoneticPr fontId="9"/>
  </si>
  <si>
    <t>日経東部</t>
    <rPh sb="0" eb="2">
      <t>ニッケイ</t>
    </rPh>
    <rPh sb="2" eb="4">
      <t>トウブ</t>
    </rPh>
    <phoneticPr fontId="9"/>
  </si>
  <si>
    <t>日経南部</t>
    <rPh sb="0" eb="2">
      <t>ニッケイ</t>
    </rPh>
    <rPh sb="2" eb="4">
      <t>ナンブ</t>
    </rPh>
    <phoneticPr fontId="9"/>
  </si>
  <si>
    <t>読売・日経</t>
    <rPh sb="0" eb="2">
      <t>ヨミウリ</t>
    </rPh>
    <rPh sb="3" eb="5">
      <t>ニッケイ</t>
    </rPh>
    <phoneticPr fontId="2"/>
  </si>
  <si>
    <t>読売田名部</t>
    <rPh sb="0" eb="2">
      <t>ヨミウリ</t>
    </rPh>
    <rPh sb="2" eb="5">
      <t>タナベ</t>
    </rPh>
    <phoneticPr fontId="9"/>
  </si>
  <si>
    <t>青森東部</t>
    <rPh sb="0" eb="1">
      <t>アオ</t>
    </rPh>
    <rPh sb="1" eb="2">
      <t>モリ</t>
    </rPh>
    <rPh sb="2" eb="4">
      <t>トウブ</t>
    </rPh>
    <phoneticPr fontId="2"/>
  </si>
  <si>
    <t>読売</t>
    <rPh sb="0" eb="2">
      <t>ヨミウリ</t>
    </rPh>
    <phoneticPr fontId="2"/>
  </si>
  <si>
    <t>Ｔ</t>
  </si>
  <si>
    <t>河北</t>
    <rPh sb="0" eb="2">
      <t>カホク</t>
    </rPh>
    <phoneticPr fontId="9"/>
  </si>
  <si>
    <t>松原西弘</t>
    <rPh sb="0" eb="2">
      <t>マツバラ</t>
    </rPh>
    <rPh sb="2" eb="3">
      <t>ニシ</t>
    </rPh>
    <rPh sb="3" eb="4">
      <t>ヒロシ</t>
    </rPh>
    <phoneticPr fontId="2"/>
  </si>
  <si>
    <t>松原西弘</t>
    <rPh sb="0" eb="2">
      <t>マツバラ</t>
    </rPh>
    <rPh sb="2" eb="3">
      <t>ニシ</t>
    </rPh>
    <rPh sb="3" eb="4">
      <t>ヒロシ</t>
    </rPh>
    <phoneticPr fontId="9"/>
  </si>
  <si>
    <t>日経松原西弘</t>
    <rPh sb="0" eb="2">
      <t>ニッケイ</t>
    </rPh>
    <rPh sb="2" eb="4">
      <t>マツハラ</t>
    </rPh>
    <rPh sb="4" eb="5">
      <t>ニシ</t>
    </rPh>
    <rPh sb="5" eb="6">
      <t>ヒロシ</t>
    </rPh>
    <phoneticPr fontId="9"/>
  </si>
  <si>
    <t>南部赤石</t>
    <rPh sb="0" eb="2">
      <t>ナンブ</t>
    </rPh>
    <rPh sb="2" eb="3">
      <t>アカ</t>
    </rPh>
    <rPh sb="3" eb="4">
      <t>イシ</t>
    </rPh>
    <phoneticPr fontId="9"/>
  </si>
  <si>
    <t>浜の町</t>
    <rPh sb="0" eb="1">
      <t>ハマ</t>
    </rPh>
    <rPh sb="2" eb="3">
      <t>マチ</t>
    </rPh>
    <phoneticPr fontId="9"/>
  </si>
  <si>
    <t>城西</t>
    <rPh sb="0" eb="2">
      <t>ジョウサイ</t>
    </rPh>
    <phoneticPr fontId="9"/>
  </si>
  <si>
    <t>朝日</t>
    <rPh sb="0" eb="2">
      <t>アサヒ</t>
    </rPh>
    <phoneticPr fontId="2"/>
  </si>
  <si>
    <t>日経弘前土手町</t>
    <rPh sb="0" eb="2">
      <t>ニッケイ</t>
    </rPh>
    <rPh sb="2" eb="4">
      <t>ヒロサキ</t>
    </rPh>
    <rPh sb="4" eb="7">
      <t>ドテマチ</t>
    </rPh>
    <phoneticPr fontId="9"/>
  </si>
  <si>
    <t>野辺地</t>
    <rPh sb="0" eb="3">
      <t>ノヘジ</t>
    </rPh>
    <phoneticPr fontId="9"/>
  </si>
  <si>
    <t>七戸</t>
    <rPh sb="0" eb="1">
      <t>ナナ</t>
    </rPh>
    <rPh sb="1" eb="2">
      <t>ト</t>
    </rPh>
    <phoneticPr fontId="9"/>
  </si>
  <si>
    <t>乙供</t>
    <rPh sb="0" eb="1">
      <t>オツ</t>
    </rPh>
    <rPh sb="1" eb="2">
      <t>トモ</t>
    </rPh>
    <phoneticPr fontId="9"/>
  </si>
  <si>
    <t>六戸</t>
    <rPh sb="0" eb="1">
      <t>ロク</t>
    </rPh>
    <rPh sb="1" eb="2">
      <t>ト</t>
    </rPh>
    <phoneticPr fontId="9"/>
  </si>
  <si>
    <t>泊</t>
    <rPh sb="0" eb="1">
      <t>ハク</t>
    </rPh>
    <phoneticPr fontId="9"/>
  </si>
  <si>
    <t>尾駮</t>
    <phoneticPr fontId="9"/>
  </si>
  <si>
    <t>青森原別</t>
    <rPh sb="0" eb="2">
      <t>アオモリ</t>
    </rPh>
    <rPh sb="2" eb="3">
      <t>ハラ</t>
    </rPh>
    <rPh sb="3" eb="4">
      <t>ベツ</t>
    </rPh>
    <phoneticPr fontId="2"/>
  </si>
  <si>
    <t>青森西滝</t>
    <rPh sb="0" eb="2">
      <t>アオモリ</t>
    </rPh>
    <rPh sb="2" eb="3">
      <t>ニシ</t>
    </rPh>
    <rPh sb="3" eb="4">
      <t>タキ</t>
    </rPh>
    <phoneticPr fontId="2"/>
  </si>
  <si>
    <t>青森金沢</t>
    <rPh sb="0" eb="2">
      <t>アオモリ</t>
    </rPh>
    <rPh sb="2" eb="4">
      <t>カナザワ</t>
    </rPh>
    <phoneticPr fontId="2"/>
  </si>
  <si>
    <t>七戸</t>
    <rPh sb="0" eb="2">
      <t>シチノヘ</t>
    </rPh>
    <phoneticPr fontId="2"/>
  </si>
  <si>
    <t>上北町</t>
    <rPh sb="0" eb="2">
      <t>カミキタ</t>
    </rPh>
    <rPh sb="2" eb="3">
      <t>マチ</t>
    </rPh>
    <phoneticPr fontId="2"/>
  </si>
  <si>
    <t>乙供</t>
    <rPh sb="0" eb="2">
      <t>オットモ</t>
    </rPh>
    <phoneticPr fontId="2"/>
  </si>
  <si>
    <t>野辺地</t>
    <rPh sb="0" eb="3">
      <t>ノヘジ</t>
    </rPh>
    <phoneticPr fontId="2"/>
  </si>
  <si>
    <t>産経等他紙</t>
    <rPh sb="0" eb="2">
      <t>サンケイ</t>
    </rPh>
    <rPh sb="2" eb="3">
      <t>ナド</t>
    </rPh>
    <rPh sb="3" eb="5">
      <t>タシ</t>
    </rPh>
    <phoneticPr fontId="9"/>
  </si>
  <si>
    <t>むつ西部</t>
    <rPh sb="2" eb="4">
      <t>セイブ</t>
    </rPh>
    <phoneticPr fontId="2"/>
  </si>
  <si>
    <t>むつ南部</t>
    <rPh sb="2" eb="4">
      <t>ナンブ</t>
    </rPh>
    <phoneticPr fontId="2"/>
  </si>
  <si>
    <t>合</t>
    <phoneticPr fontId="9"/>
  </si>
  <si>
    <t>上北町</t>
    <rPh sb="0" eb="1">
      <t>ウエ</t>
    </rPh>
    <rPh sb="1" eb="2">
      <t>キタ</t>
    </rPh>
    <rPh sb="2" eb="3">
      <t>マチ</t>
    </rPh>
    <phoneticPr fontId="9"/>
  </si>
  <si>
    <t>販売店横の合→合売店、Ｔ→東奥日報、Ｙ→読売</t>
    <rPh sb="13" eb="15">
      <t>トウオウ</t>
    </rPh>
    <rPh sb="15" eb="17">
      <t>ニッポウ</t>
    </rPh>
    <phoneticPr fontId="9"/>
  </si>
  <si>
    <t>Ｙ</t>
  </si>
  <si>
    <t>Ｄ</t>
  </si>
  <si>
    <t>販売店横の合→合売店、Ｔ→東奥日報、Ｙ→読売、合売店は3紙以上で銘柄指定はできません。</t>
    <rPh sb="13" eb="14">
      <t>ヒガシ</t>
    </rPh>
    <rPh sb="14" eb="15">
      <t>オク</t>
    </rPh>
    <rPh sb="15" eb="17">
      <t>ニッポウ</t>
    </rPh>
    <phoneticPr fontId="9"/>
  </si>
  <si>
    <t>販売店横の合→合売店、Ｔ→東奥日報</t>
    <phoneticPr fontId="9"/>
  </si>
  <si>
    <t>販売店横の合→合売店、Ｔ→東奥日報、Ａ→朝日、Ｄ→デーリー東北</t>
    <rPh sb="29" eb="31">
      <t>トウホク</t>
    </rPh>
    <phoneticPr fontId="9"/>
  </si>
  <si>
    <t>青森旭町</t>
    <rPh sb="0" eb="2">
      <t>アオモリ</t>
    </rPh>
    <rPh sb="2" eb="3">
      <t>アサヒ</t>
    </rPh>
    <rPh sb="3" eb="4">
      <t>マチ</t>
    </rPh>
    <phoneticPr fontId="2"/>
  </si>
  <si>
    <t>青森造道</t>
    <rPh sb="0" eb="2">
      <t>アオモリ</t>
    </rPh>
    <rPh sb="2" eb="4">
      <t>ツクリミチ</t>
    </rPh>
    <phoneticPr fontId="2"/>
  </si>
  <si>
    <t>青森浜舘</t>
    <rPh sb="0" eb="2">
      <t>アオモリ</t>
    </rPh>
    <rPh sb="2" eb="3">
      <t>ハマ</t>
    </rPh>
    <rPh sb="3" eb="4">
      <t>ダテ</t>
    </rPh>
    <phoneticPr fontId="2"/>
  </si>
  <si>
    <t>青森妙見</t>
    <rPh sb="0" eb="2">
      <t>アオモリ</t>
    </rPh>
    <rPh sb="2" eb="3">
      <t>ミョウ</t>
    </rPh>
    <rPh sb="3" eb="4">
      <t>ケン</t>
    </rPh>
    <phoneticPr fontId="2"/>
  </si>
  <si>
    <t>浅虫</t>
    <rPh sb="0" eb="2">
      <t>アサムシ</t>
    </rPh>
    <phoneticPr fontId="2"/>
  </si>
  <si>
    <t>東岳</t>
    <rPh sb="0" eb="1">
      <t>ヒガシ</t>
    </rPh>
    <rPh sb="1" eb="2">
      <t>ダケ</t>
    </rPh>
    <phoneticPr fontId="2"/>
  </si>
  <si>
    <t>油川</t>
    <rPh sb="0" eb="2">
      <t>アブラカワ</t>
    </rPh>
    <phoneticPr fontId="2"/>
  </si>
  <si>
    <t>後潟</t>
    <rPh sb="0" eb="1">
      <t>アト</t>
    </rPh>
    <rPh sb="1" eb="2">
      <t>ガタ</t>
    </rPh>
    <phoneticPr fontId="2"/>
  </si>
  <si>
    <t>浪岡</t>
    <rPh sb="0" eb="2">
      <t>ナミオカ</t>
    </rPh>
    <phoneticPr fontId="2"/>
  </si>
  <si>
    <t>浪岡※</t>
    <rPh sb="0" eb="2">
      <t>ナミオカ</t>
    </rPh>
    <phoneticPr fontId="2"/>
  </si>
  <si>
    <t>西部</t>
    <rPh sb="0" eb="2">
      <t>セイブ</t>
    </rPh>
    <phoneticPr fontId="9"/>
  </si>
  <si>
    <t>南部</t>
    <rPh sb="0" eb="2">
      <t>ナンブ</t>
    </rPh>
    <phoneticPr fontId="9"/>
  </si>
  <si>
    <t>東部</t>
    <rPh sb="0" eb="2">
      <t>トウブ</t>
    </rPh>
    <phoneticPr fontId="9"/>
  </si>
  <si>
    <t>販売店横の合→合売店</t>
    <phoneticPr fontId="9"/>
  </si>
  <si>
    <t>三戸</t>
    <rPh sb="0" eb="2">
      <t>サンノヘ</t>
    </rPh>
    <phoneticPr fontId="2"/>
  </si>
  <si>
    <t>南部剣吉</t>
    <rPh sb="0" eb="2">
      <t>ナンブ</t>
    </rPh>
    <rPh sb="2" eb="4">
      <t>ケンヨシ</t>
    </rPh>
    <phoneticPr fontId="2"/>
  </si>
  <si>
    <t>十和田</t>
    <rPh sb="0" eb="3">
      <t>トワダ</t>
    </rPh>
    <phoneticPr fontId="9"/>
  </si>
  <si>
    <t>三沢</t>
    <rPh sb="0" eb="2">
      <t>ミサワ</t>
    </rPh>
    <phoneticPr fontId="9"/>
  </si>
  <si>
    <t>販売店横の合→合売店、Ｔ→東奥日報、Ｙ→読売</t>
    <phoneticPr fontId="9"/>
  </si>
  <si>
    <t>青森中央</t>
    <rPh sb="1" eb="3">
      <t>チュウオウ</t>
    </rPh>
    <phoneticPr fontId="9"/>
  </si>
  <si>
    <t>青森南部</t>
    <rPh sb="1" eb="3">
      <t>ナンブ</t>
    </rPh>
    <phoneticPr fontId="9"/>
  </si>
  <si>
    <t>青森東部</t>
    <rPh sb="1" eb="3">
      <t>トウブ</t>
    </rPh>
    <phoneticPr fontId="9"/>
  </si>
  <si>
    <t>青森西部</t>
    <rPh sb="1" eb="3">
      <t>セイブ</t>
    </rPh>
    <phoneticPr fontId="9"/>
  </si>
  <si>
    <t>青森</t>
    <rPh sb="0" eb="2">
      <t>アオモリ</t>
    </rPh>
    <phoneticPr fontId="9"/>
  </si>
  <si>
    <t>青森</t>
    <rPh sb="0" eb="1">
      <t>アオ</t>
    </rPh>
    <rPh sb="1" eb="2">
      <t>モリ</t>
    </rPh>
    <phoneticPr fontId="9"/>
  </si>
  <si>
    <t>黒石</t>
    <rPh sb="0" eb="2">
      <t>クロイシ</t>
    </rPh>
    <phoneticPr fontId="9"/>
  </si>
  <si>
    <t>藤崎</t>
    <phoneticPr fontId="9"/>
  </si>
  <si>
    <t>五所川原</t>
    <rPh sb="0" eb="4">
      <t>ゴショガワラ</t>
    </rPh>
    <phoneticPr fontId="9"/>
  </si>
  <si>
    <t>デーリー・田名部</t>
    <rPh sb="5" eb="8">
      <t>タナベ</t>
    </rPh>
    <phoneticPr fontId="9"/>
  </si>
  <si>
    <t>デーリー・大湊</t>
    <rPh sb="5" eb="7">
      <t>オオミナト</t>
    </rPh>
    <phoneticPr fontId="9"/>
  </si>
  <si>
    <t>他紙</t>
  </si>
  <si>
    <t>八戸駅前</t>
    <rPh sb="0" eb="4">
      <t>ハチノヘエキマエ</t>
    </rPh>
    <phoneticPr fontId="9"/>
  </si>
  <si>
    <t>産経・西部※中央と東部に統合</t>
    <rPh sb="0" eb="2">
      <t>サンケイ</t>
    </rPh>
    <rPh sb="3" eb="5">
      <t>セイブ</t>
    </rPh>
    <phoneticPr fontId="9"/>
  </si>
  <si>
    <t>おいらせ</t>
    <phoneticPr fontId="9"/>
  </si>
  <si>
    <t>読売大畑</t>
    <rPh sb="0" eb="2">
      <t>ヨミウリ</t>
    </rPh>
    <rPh sb="2" eb="4">
      <t>オオハタ</t>
    </rPh>
    <phoneticPr fontId="9"/>
  </si>
  <si>
    <t>デーリー･大畑</t>
    <rPh sb="5" eb="7">
      <t>オオハタ</t>
    </rPh>
    <phoneticPr fontId="9"/>
  </si>
  <si>
    <t>浜館</t>
    <rPh sb="0" eb="1">
      <t>ハマ</t>
    </rPh>
    <rPh sb="1" eb="2">
      <t>ヤカタ</t>
    </rPh>
    <phoneticPr fontId="9"/>
  </si>
  <si>
    <t>日経・北部</t>
    <rPh sb="0" eb="2">
      <t>ニッケイ</t>
    </rPh>
    <rPh sb="3" eb="5">
      <t>ホクブ</t>
    </rPh>
    <phoneticPr fontId="9"/>
  </si>
  <si>
    <t>産経・北部</t>
    <rPh sb="0" eb="2">
      <t>サンケイ</t>
    </rPh>
    <rPh sb="3" eb="5">
      <t>ホクブ</t>
    </rPh>
    <phoneticPr fontId="9"/>
  </si>
  <si>
    <t>読売弘前中央</t>
    <rPh sb="0" eb="2">
      <t>ヨミウリ</t>
    </rPh>
    <rPh sb="2" eb="4">
      <t>ヒロサキ</t>
    </rPh>
    <rPh sb="4" eb="6">
      <t>チュウオウ</t>
    </rPh>
    <phoneticPr fontId="9"/>
  </si>
  <si>
    <t>板柳※</t>
    <rPh sb="0" eb="2">
      <t>イタヤナギ</t>
    </rPh>
    <phoneticPr fontId="9"/>
  </si>
  <si>
    <t>鶴田※</t>
    <rPh sb="0" eb="2">
      <t>ツルタ</t>
    </rPh>
    <phoneticPr fontId="9"/>
  </si>
  <si>
    <t>※産経むつ販売店は廃店しました。</t>
    <rPh sb="1" eb="3">
      <t>サンケイ</t>
    </rPh>
    <rPh sb="5" eb="8">
      <t>ハンバイテン</t>
    </rPh>
    <rPh sb="9" eb="11">
      <t>ハイテン</t>
    </rPh>
    <phoneticPr fontId="80"/>
  </si>
  <si>
    <t>※産経新聞のむつ市地区配達休止のため、産経むつ店は廃店となりました。</t>
    <rPh sb="1" eb="5">
      <t>サンケイシンブン</t>
    </rPh>
    <rPh sb="8" eb="9">
      <t>シ</t>
    </rPh>
    <rPh sb="9" eb="11">
      <t>チク</t>
    </rPh>
    <rPh sb="11" eb="13">
      <t>ハイタツ</t>
    </rPh>
    <rPh sb="13" eb="15">
      <t>キュウシ</t>
    </rPh>
    <rPh sb="19" eb="21">
      <t>サンケイ</t>
    </rPh>
    <rPh sb="23" eb="24">
      <t>テン</t>
    </rPh>
    <rPh sb="25" eb="27">
      <t>ハイテン</t>
    </rPh>
    <phoneticPr fontId="9"/>
  </si>
  <si>
    <t>城東高田</t>
    <rPh sb="0" eb="2">
      <t>ジョウトウ</t>
    </rPh>
    <rPh sb="2" eb="4">
      <t>タカダ</t>
    </rPh>
    <phoneticPr fontId="9"/>
  </si>
  <si>
    <t>板柳</t>
    <rPh sb="0" eb="2">
      <t>イタヤナギ</t>
    </rPh>
    <phoneticPr fontId="9"/>
  </si>
  <si>
    <t>鶴田</t>
    <rPh sb="0" eb="2">
      <t>ツルタ</t>
    </rPh>
    <phoneticPr fontId="9"/>
  </si>
  <si>
    <t>五所駅前</t>
  </si>
  <si>
    <t>エルム通</t>
  </si>
  <si>
    <t>名川</t>
    <rPh sb="0" eb="1">
      <t>ナ</t>
    </rPh>
    <rPh sb="1" eb="2">
      <t>カワ</t>
    </rPh>
    <phoneticPr fontId="9"/>
  </si>
  <si>
    <t>階上</t>
    <rPh sb="0" eb="2">
      <t>ハシカミ</t>
    </rPh>
    <phoneticPr fontId="9"/>
  </si>
  <si>
    <t>デーリー東北・陸奥新報</t>
    <rPh sb="4" eb="6">
      <t>トウホク</t>
    </rPh>
    <rPh sb="7" eb="9">
      <t>ムツ</t>
    </rPh>
    <rPh sb="9" eb="11">
      <t>シンポウ</t>
    </rPh>
    <phoneticPr fontId="2"/>
  </si>
  <si>
    <t>日経城東高田</t>
    <rPh sb="0" eb="2">
      <t>ニッケイ</t>
    </rPh>
    <rPh sb="2" eb="4">
      <t>ジョウトウ</t>
    </rPh>
    <rPh sb="4" eb="6">
      <t>タカダ</t>
    </rPh>
    <phoneticPr fontId="9"/>
  </si>
  <si>
    <t>西津軽郡</t>
    <rPh sb="0" eb="1">
      <t>ニシ</t>
    </rPh>
    <rPh sb="1" eb="3">
      <t>ツガル</t>
    </rPh>
    <rPh sb="3" eb="4">
      <t>グン</t>
    </rPh>
    <phoneticPr fontId="9"/>
  </si>
  <si>
    <t>Ｔ</t>
    <phoneticPr fontId="9"/>
  </si>
  <si>
    <t>T</t>
  </si>
  <si>
    <t>T</t>
    <phoneticPr fontId="9"/>
  </si>
  <si>
    <t>他紙</t>
    <rPh sb="0" eb="2">
      <t>タシ</t>
    </rPh>
    <phoneticPr fontId="4"/>
  </si>
  <si>
    <t>他紙</t>
    <phoneticPr fontId="4"/>
  </si>
  <si>
    <t>中央斎藤※黒石小山内と統合</t>
    <rPh sb="0" eb="2">
      <t>チュウオウ</t>
    </rPh>
    <rPh sb="2" eb="4">
      <t>サイトウ</t>
    </rPh>
    <rPh sb="5" eb="7">
      <t>クロイシ</t>
    </rPh>
    <rPh sb="7" eb="10">
      <t>オヤマウチ</t>
    </rPh>
    <phoneticPr fontId="2"/>
  </si>
  <si>
    <t>産経</t>
    <rPh sb="0" eb="2">
      <t>サンケイ</t>
    </rPh>
    <phoneticPr fontId="9"/>
  </si>
  <si>
    <t>藤崎</t>
    <rPh sb="0" eb="2">
      <t>フジサキ</t>
    </rPh>
    <phoneticPr fontId="9"/>
  </si>
  <si>
    <t>※東奥日報合売店「他紙」の板柳および鶴田は陸奥新報を含みますが、媒体指定はできません。</t>
    <rPh sb="1" eb="5">
      <t>トウオウニッポウ</t>
    </rPh>
    <rPh sb="5" eb="6">
      <t>ゴウ</t>
    </rPh>
    <rPh sb="6" eb="8">
      <t>バイテン</t>
    </rPh>
    <rPh sb="9" eb="11">
      <t>タシ</t>
    </rPh>
    <rPh sb="13" eb="15">
      <t>イタヤナギ</t>
    </rPh>
    <rPh sb="18" eb="20">
      <t>ツルタ</t>
    </rPh>
    <rPh sb="21" eb="25">
      <t>ムツシンポウ</t>
    </rPh>
    <rPh sb="26" eb="27">
      <t>フク</t>
    </rPh>
    <rPh sb="32" eb="36">
      <t>バイタイシテイ</t>
    </rPh>
    <phoneticPr fontId="9"/>
  </si>
  <si>
    <t>※浪岡の「産経等他紙」は読売・産経・陸奥新報ですが、その中で媒体指定はできません。</t>
    <rPh sb="1" eb="3">
      <t>ナミオカ</t>
    </rPh>
    <rPh sb="5" eb="7">
      <t>サンケイ</t>
    </rPh>
    <rPh sb="7" eb="8">
      <t>ナド</t>
    </rPh>
    <rPh sb="8" eb="9">
      <t>ホカ</t>
    </rPh>
    <rPh sb="9" eb="10">
      <t>カミ</t>
    </rPh>
    <rPh sb="12" eb="14">
      <t>ヨミウリ</t>
    </rPh>
    <rPh sb="15" eb="17">
      <t>サンケイ</t>
    </rPh>
    <rPh sb="18" eb="22">
      <t>ムツシンポウ</t>
    </rPh>
    <rPh sb="28" eb="29">
      <t>ナカ</t>
    </rPh>
    <rPh sb="30" eb="34">
      <t>バイタイシテイ</t>
    </rPh>
    <phoneticPr fontId="2"/>
  </si>
  <si>
    <t>2025年  4月改定</t>
    <phoneticPr fontId="2"/>
  </si>
  <si>
    <t>中部・勝田</t>
    <rPh sb="0" eb="2">
      <t>チュウブ</t>
    </rPh>
    <rPh sb="3" eb="5">
      <t>カツタ</t>
    </rPh>
    <phoneticPr fontId="2"/>
  </si>
  <si>
    <t>中部・勝田</t>
    <rPh sb="0" eb="2">
      <t>チュウブ</t>
    </rPh>
    <rPh sb="3" eb="5">
      <t>カツタ</t>
    </rPh>
    <phoneticPr fontId="9"/>
  </si>
  <si>
    <t>筒井</t>
    <rPh sb="0" eb="2">
      <t>ツツイ</t>
    </rPh>
    <phoneticPr fontId="9"/>
  </si>
  <si>
    <t>中部･勝田</t>
    <rPh sb="0" eb="2">
      <t>チュウブ</t>
    </rPh>
    <rPh sb="3" eb="5">
      <t>カツダ</t>
    </rPh>
    <phoneticPr fontId="2"/>
  </si>
  <si>
    <t>土手町 計</t>
    <rPh sb="0" eb="3">
      <t>ドテマチ</t>
    </rPh>
    <rPh sb="4" eb="5">
      <t>ケイ</t>
    </rPh>
    <phoneticPr fontId="9"/>
  </si>
  <si>
    <t>弘前青山</t>
    <rPh sb="0" eb="4">
      <t>ヒロサキアオヤマ</t>
    </rPh>
    <phoneticPr fontId="9"/>
  </si>
  <si>
    <t>日経弘前青山</t>
    <rPh sb="0" eb="2">
      <t>ニッケイ</t>
    </rPh>
    <rPh sb="2" eb="6">
      <t>ヒロサキアオヤマ</t>
    </rPh>
    <phoneticPr fontId="9"/>
  </si>
  <si>
    <t>日経大湊</t>
    <rPh sb="0" eb="2">
      <t>ニッケイ</t>
    </rPh>
    <rPh sb="2" eb="4">
      <t>オオミナト</t>
    </rPh>
    <phoneticPr fontId="9"/>
  </si>
  <si>
    <t>日経城西(読売)</t>
    <rPh sb="0" eb="2">
      <t>ニッケイ</t>
    </rPh>
    <rPh sb="2" eb="4">
      <t>ジョウセイ</t>
    </rPh>
    <rPh sb="5" eb="7">
      <t>ヨミウリ</t>
    </rPh>
    <phoneticPr fontId="9"/>
  </si>
  <si>
    <t>日経城西(東奥)</t>
    <rPh sb="0" eb="2">
      <t>ニッケイ</t>
    </rPh>
    <rPh sb="2" eb="4">
      <t>ジョウセイ</t>
    </rPh>
    <rPh sb="5" eb="7">
      <t>トウオウ</t>
    </rPh>
    <phoneticPr fontId="9"/>
  </si>
  <si>
    <t>2025年  4月改定</t>
    <rPh sb="4" eb="5">
      <t>ネン</t>
    </rPh>
    <rPh sb="8" eb="9">
      <t>ガツ</t>
    </rPh>
    <rPh sb="9" eb="11">
      <t>カイテイ</t>
    </rPh>
    <phoneticPr fontId="3"/>
  </si>
  <si>
    <t>青森東部 計</t>
    <rPh sb="0" eb="2">
      <t>アオモリ</t>
    </rPh>
    <rPh sb="2" eb="4">
      <t>トウブ</t>
    </rPh>
    <rPh sb="5" eb="6">
      <t>ケイ</t>
    </rPh>
    <phoneticPr fontId="9"/>
  </si>
  <si>
    <t>※弘前市土手町店で取り扱っていた、桜ヶ丘地区は城西店へ、青山地区は青山店（単独）へ、移管されました。</t>
    <rPh sb="1" eb="4">
      <t>ヒロサキシ</t>
    </rPh>
    <rPh sb="4" eb="7">
      <t>ドテマチ</t>
    </rPh>
    <rPh sb="7" eb="8">
      <t>ミセ</t>
    </rPh>
    <rPh sb="9" eb="10">
      <t>ト</t>
    </rPh>
    <rPh sb="11" eb="12">
      <t>アツカ</t>
    </rPh>
    <rPh sb="17" eb="20">
      <t>サクラガオカ</t>
    </rPh>
    <rPh sb="20" eb="22">
      <t>チク</t>
    </rPh>
    <rPh sb="23" eb="26">
      <t>ジョウサイテン</t>
    </rPh>
    <rPh sb="28" eb="32">
      <t>アオヤマチク</t>
    </rPh>
    <rPh sb="33" eb="36">
      <t>アオヤマテン</t>
    </rPh>
    <rPh sb="37" eb="39">
      <t>タンドク</t>
    </rPh>
    <rPh sb="42" eb="44">
      <t>イカン</t>
    </rPh>
    <phoneticPr fontId="9"/>
  </si>
  <si>
    <t>青森中部 計</t>
    <rPh sb="0" eb="2">
      <t>アオモリ</t>
    </rPh>
    <rPh sb="2" eb="4">
      <t>チュウブ</t>
    </rPh>
    <rPh sb="5" eb="6">
      <t>ケイ</t>
    </rPh>
    <phoneticPr fontId="2"/>
  </si>
  <si>
    <t>青森西部 計</t>
    <rPh sb="0" eb="2">
      <t>アオモリ</t>
    </rPh>
    <rPh sb="2" eb="4">
      <t>セイブ</t>
    </rPh>
    <rPh sb="5" eb="6">
      <t>ケイ</t>
    </rPh>
    <phoneticPr fontId="2"/>
  </si>
  <si>
    <t>青森妙見 計</t>
    <rPh sb="0" eb="2">
      <t>アオモリ</t>
    </rPh>
    <rPh sb="2" eb="3">
      <t>ミョウ</t>
    </rPh>
    <rPh sb="3" eb="4">
      <t>ケン</t>
    </rPh>
    <rPh sb="5" eb="6">
      <t>ケイ</t>
    </rPh>
    <phoneticPr fontId="9"/>
  </si>
  <si>
    <t>2025年  10月改定</t>
    <rPh sb="4" eb="5">
      <t>ネン</t>
    </rPh>
    <rPh sb="9" eb="10">
      <t>ガツ</t>
    </rPh>
    <rPh sb="10" eb="12">
      <t>カイテイ</t>
    </rPh>
    <phoneticPr fontId="3"/>
  </si>
  <si>
    <t>嘉瀬は廃店し、金木に統合されました。（2025.10）</t>
    <rPh sb="0" eb="2">
      <t>カセ</t>
    </rPh>
    <rPh sb="3" eb="5">
      <t>ハイテン</t>
    </rPh>
    <rPh sb="7" eb="9">
      <t>カネキ</t>
    </rPh>
    <rPh sb="10" eb="12">
      <t>トウゴウ</t>
    </rPh>
    <phoneticPr fontId="2"/>
  </si>
  <si>
    <t>青森浜館 計</t>
    <rPh sb="0" eb="2">
      <t>アオモリ</t>
    </rPh>
    <rPh sb="2" eb="3">
      <t>ハマ</t>
    </rPh>
    <rPh sb="3" eb="4">
      <t>タテ</t>
    </rPh>
    <rPh sb="5" eb="6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</si>
</sst>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m&quot;月&quot;d&quot;日&quot;\(aaa\)"/>
    <numFmt numFmtId="182" formatCode="[$-F800]dddd\,\ mmmm\ dd\,\ yyyy"/>
  </numFmts>
  <fonts count="8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9"/>
      <name val="ＭＳ Ｐ明朝"/>
      <family val="1"/>
      <charset val="128"/>
    </font>
    <font>
      <sz val="9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color indexed="8"/>
      <name val="ＭＳ Ｐ明朝"/>
      <family val="1"/>
      <charset val="128"/>
    </font>
    <font>
      <sz val="12"/>
      <name val="ＭＳ Ｐ明朝"/>
      <family val="1"/>
      <charset val="128"/>
    </font>
    <font>
      <b/>
      <i/>
      <sz val="14"/>
      <color indexed="12"/>
      <name val="ＭＳ Ｐ明朝"/>
      <family val="1"/>
      <charset val="128"/>
    </font>
    <font>
      <b/>
      <i/>
      <sz val="12"/>
      <color indexed="12"/>
      <name val="ＭＳ Ｐ明朝"/>
      <family val="1"/>
      <charset val="128"/>
    </font>
    <font>
      <b/>
      <sz val="12"/>
      <color indexed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6.5"/>
      <name val="ＭＳ Ｐ明朝"/>
      <family val="1"/>
      <charset val="128"/>
    </font>
    <font>
      <b/>
      <i/>
      <sz val="10"/>
      <color indexed="10"/>
      <name val="ＭＳ Ｐ明朝"/>
      <family val="1"/>
      <charset val="128"/>
    </font>
    <font>
      <b/>
      <i/>
      <sz val="9"/>
      <name val="ＭＳ Ｐゴシック"/>
      <family val="3"/>
      <charset val="128"/>
    </font>
    <font>
      <sz val="9"/>
      <color indexed="20"/>
      <name val="ＭＳ Ｐ明朝"/>
      <family val="1"/>
      <charset val="128"/>
    </font>
    <font>
      <sz val="8"/>
      <name val="ＭＳ Ｐ明朝"/>
      <family val="1"/>
      <charset val="128"/>
    </font>
    <font>
      <b/>
      <i/>
      <sz val="10"/>
      <color indexed="12"/>
      <name val="ＭＳ Ｐ明朝"/>
      <family val="1"/>
      <charset val="128"/>
    </font>
    <font>
      <b/>
      <i/>
      <sz val="10"/>
      <name val="ＭＳ Ｐ明朝"/>
      <family val="1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明朝"/>
      <family val="1"/>
      <charset val="128"/>
    </font>
    <font>
      <b/>
      <sz val="7.5"/>
      <name val="ＭＳ Ｐ明朝"/>
      <family val="1"/>
      <charset val="128"/>
    </font>
    <font>
      <b/>
      <sz val="9"/>
      <name val="ＭＳ Ｐ明朝"/>
      <family val="1"/>
      <charset val="128"/>
    </font>
    <font>
      <sz val="7"/>
      <name val="ＭＳ Ｐ明朝"/>
      <family val="1"/>
      <charset val="128"/>
    </font>
    <font>
      <b/>
      <sz val="8"/>
      <color indexed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7.5"/>
      <name val="ＭＳ Ｐ明朝"/>
      <family val="1"/>
      <charset val="128"/>
    </font>
    <font>
      <sz val="24"/>
      <name val="ＲＦＰナウ-ＧＵ"/>
      <family val="3"/>
      <charset val="128"/>
    </font>
    <font>
      <b/>
      <i/>
      <sz val="12"/>
      <name val="ＭＳ Ｐ明朝"/>
      <family val="1"/>
      <charset val="128"/>
    </font>
    <font>
      <b/>
      <i/>
      <sz val="12"/>
      <color indexed="8"/>
      <name val="ＭＳ Ｐ明朝"/>
      <family val="1"/>
      <charset val="128"/>
    </font>
    <font>
      <b/>
      <i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1"/>
      <name val="ＭＳ Ｐゴシック"/>
      <family val="3"/>
      <charset val="128"/>
    </font>
    <font>
      <b/>
      <i/>
      <sz val="16"/>
      <color indexed="12"/>
      <name val="ＭＳ Ｐ明朝"/>
      <family val="1"/>
      <charset val="128"/>
    </font>
    <font>
      <sz val="32"/>
      <name val="HGP行書体"/>
      <family val="4"/>
      <charset val="128"/>
    </font>
    <font>
      <sz val="16"/>
      <name val="ＨＧｺﾞｼｯｸE-PRO"/>
      <family val="3"/>
      <charset val="128"/>
    </font>
    <font>
      <sz val="11"/>
      <name val="HG明朝E"/>
      <family val="1"/>
      <charset val="128"/>
    </font>
    <font>
      <sz val="10"/>
      <color indexed="8"/>
      <name val="ＭＳ Ｐゴシック"/>
      <family val="3"/>
      <charset val="128"/>
    </font>
    <font>
      <b/>
      <sz val="8"/>
      <name val="ＭＳ Ｐ明朝"/>
      <family val="1"/>
      <charset val="128"/>
    </font>
    <font>
      <b/>
      <i/>
      <sz val="9"/>
      <color indexed="10"/>
      <name val="ＭＳ Ｐ明朝"/>
      <family val="1"/>
      <charset val="128"/>
    </font>
    <font>
      <sz val="6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2"/>
      <name val="HG正楷書体-PRO"/>
      <family val="4"/>
      <charset val="128"/>
    </font>
    <font>
      <sz val="12"/>
      <name val="HG創英角ﾎﾟｯﾌﾟ体"/>
      <family val="3"/>
      <charset val="128"/>
    </font>
    <font>
      <b/>
      <sz val="11"/>
      <name val="HG正楷書体-PRO"/>
      <family val="4"/>
      <charset val="128"/>
    </font>
    <font>
      <b/>
      <sz val="10"/>
      <name val="HG正楷書体-PRO"/>
      <family val="4"/>
      <charset val="128"/>
    </font>
    <font>
      <sz val="6.5"/>
      <color indexed="10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9"/>
      <color indexed="10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11"/>
      <name val="ＭＳ ゴシック"/>
      <family val="3"/>
      <charset val="128"/>
    </font>
    <font>
      <b/>
      <i/>
      <sz val="12"/>
      <color indexed="10"/>
      <name val="ＭＳ Ｐ明朝"/>
      <family val="1"/>
      <charset val="128"/>
    </font>
    <font>
      <b/>
      <sz val="6.5"/>
      <name val="ＭＳ Ｐ明朝"/>
      <family val="1"/>
      <charset val="128"/>
    </font>
    <font>
      <b/>
      <sz val="12"/>
      <color indexed="8"/>
      <name val="ＭＳ Ｐ明朝"/>
      <family val="1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24"/>
      <name val="ＭＳ Ｐゴシック"/>
      <family val="3"/>
      <charset val="128"/>
    </font>
    <font>
      <b/>
      <i/>
      <sz val="12"/>
      <color rgb="FF0000FF"/>
      <name val="ＭＳ Ｐ明朝"/>
      <family val="1"/>
      <charset val="128"/>
    </font>
    <font>
      <b/>
      <i/>
      <sz val="12"/>
      <color rgb="FFFF0000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9"/>
      <color theme="1"/>
      <name val="ＭＳ Ｐ明朝"/>
      <family val="1"/>
      <charset val="128"/>
    </font>
    <font>
      <b/>
      <i/>
      <sz val="10"/>
      <color rgb="FFFF0000"/>
      <name val="ＭＳ Ｐ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8"/>
        <bgColor indexed="64"/>
      </patternFill>
    </fill>
  </fills>
  <borders count="11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50">
    <xf numFmtId="0" fontId="0" fillId="0" borderId="0"/>
    <xf numFmtId="0" fontId="25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20" borderId="1" applyNumberFormat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41" fillId="22" borderId="2" applyNumberFormat="0" applyFont="0" applyAlignment="0" applyProtection="0">
      <alignment vertical="center"/>
    </xf>
    <xf numFmtId="0" fontId="55" fillId="0" borderId="3" applyNumberFormat="0" applyFill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57" fillId="23" borderId="4" applyNumberFormat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41" fillId="0" borderId="0" applyFont="0" applyFill="0" applyBorder="0" applyAlignment="0" applyProtection="0"/>
    <xf numFmtId="38" fontId="41" fillId="0" borderId="0" applyFont="0" applyFill="0" applyBorder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8" applyNumberFormat="0" applyFill="0" applyAlignment="0" applyProtection="0">
      <alignment vertical="center"/>
    </xf>
    <xf numFmtId="0" fontId="63" fillId="23" borderId="9" applyNumberFormat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7" borderId="4" applyNumberFormat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25" fillId="0" borderId="0">
      <alignment vertical="center"/>
    </xf>
    <xf numFmtId="0" fontId="66" fillId="4" borderId="0" applyNumberFormat="0" applyBorder="0" applyAlignment="0" applyProtection="0">
      <alignment vertical="center"/>
    </xf>
  </cellStyleXfs>
  <cellXfs count="841">
    <xf numFmtId="0" fontId="0" fillId="0" borderId="0" xfId="0"/>
    <xf numFmtId="0" fontId="13" fillId="0" borderId="0" xfId="0" applyFont="1"/>
    <xf numFmtId="0" fontId="1" fillId="0" borderId="0" xfId="0" applyFont="1"/>
    <xf numFmtId="0" fontId="25" fillId="0" borderId="0" xfId="0" applyFont="1"/>
    <xf numFmtId="0" fontId="24" fillId="0" borderId="0" xfId="0" applyFont="1"/>
    <xf numFmtId="0" fontId="35" fillId="0" borderId="0" xfId="0" applyFont="1" applyAlignment="1">
      <alignment horizontal="center"/>
    </xf>
    <xf numFmtId="0" fontId="4" fillId="0" borderId="47" xfId="0" applyFont="1" applyBorder="1" applyAlignment="1">
      <alignment vertical="top"/>
    </xf>
    <xf numFmtId="0" fontId="0" fillId="0" borderId="54" xfId="0" applyBorder="1"/>
    <xf numFmtId="0" fontId="0" fillId="0" borderId="55" xfId="0" applyBorder="1"/>
    <xf numFmtId="0" fontId="0" fillId="0" borderId="56" xfId="0" applyBorder="1"/>
    <xf numFmtId="0" fontId="43" fillId="0" borderId="0" xfId="0" applyFont="1" applyAlignment="1">
      <alignment horizontal="center" vertical="center"/>
    </xf>
    <xf numFmtId="0" fontId="43" fillId="0" borderId="57" xfId="0" applyFont="1" applyBorder="1" applyAlignment="1">
      <alignment horizontal="center" vertical="center"/>
    </xf>
    <xf numFmtId="0" fontId="43" fillId="0" borderId="58" xfId="0" applyFont="1" applyBorder="1" applyAlignment="1">
      <alignment horizontal="center" vertical="center"/>
    </xf>
    <xf numFmtId="0" fontId="0" fillId="0" borderId="59" xfId="0" applyBorder="1"/>
    <xf numFmtId="0" fontId="0" fillId="0" borderId="60" xfId="0" applyBorder="1"/>
    <xf numFmtId="0" fontId="0" fillId="0" borderId="61" xfId="0" applyBorder="1"/>
    <xf numFmtId="0" fontId="3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0" fontId="0" fillId="0" borderId="57" xfId="0" applyBorder="1"/>
    <xf numFmtId="0" fontId="0" fillId="0" borderId="58" xfId="0" applyBorder="1"/>
    <xf numFmtId="0" fontId="67" fillId="0" borderId="57" xfId="0" applyFont="1" applyBorder="1" applyAlignment="1">
      <alignment horizontal="center"/>
    </xf>
    <xf numFmtId="0" fontId="67" fillId="0" borderId="0" xfId="0" applyFont="1" applyAlignment="1">
      <alignment horizontal="center"/>
    </xf>
    <xf numFmtId="0" fontId="67" fillId="0" borderId="58" xfId="0" applyFont="1" applyBorder="1" applyAlignment="1">
      <alignment horizontal="center"/>
    </xf>
    <xf numFmtId="0" fontId="68" fillId="0" borderId="0" xfId="0" applyFont="1" applyAlignment="1">
      <alignment horizontal="right"/>
    </xf>
    <xf numFmtId="0" fontId="44" fillId="0" borderId="0" xfId="0" applyFont="1"/>
    <xf numFmtId="0" fontId="45" fillId="0" borderId="0" xfId="0" applyFont="1"/>
    <xf numFmtId="0" fontId="45" fillId="0" borderId="58" xfId="0" applyFont="1" applyBorder="1" applyAlignment="1">
      <alignment horizontal="right"/>
    </xf>
    <xf numFmtId="0" fontId="69" fillId="0" borderId="0" xfId="0" applyFont="1"/>
    <xf numFmtId="0" fontId="41" fillId="0" borderId="58" xfId="0" applyFont="1" applyBorder="1"/>
    <xf numFmtId="0" fontId="70" fillId="0" borderId="0" xfId="0" applyFont="1"/>
    <xf numFmtId="38" fontId="76" fillId="0" borderId="23" xfId="36" applyFont="1" applyBorder="1" applyAlignment="1" applyProtection="1">
      <alignment shrinkToFit="1"/>
      <protection locked="0"/>
    </xf>
    <xf numFmtId="38" fontId="76" fillId="0" borderId="27" xfId="36" applyFont="1" applyBorder="1" applyAlignment="1" applyProtection="1">
      <alignment shrinkToFit="1"/>
      <protection locked="0"/>
    </xf>
    <xf numFmtId="38" fontId="76" fillId="0" borderId="17" xfId="36" applyFont="1" applyBorder="1" applyAlignment="1" applyProtection="1">
      <alignment shrinkToFit="1"/>
      <protection locked="0"/>
    </xf>
    <xf numFmtId="38" fontId="76" fillId="0" borderId="18" xfId="36" applyFont="1" applyBorder="1" applyAlignment="1" applyProtection="1">
      <alignment shrinkToFit="1"/>
      <protection locked="0"/>
    </xf>
    <xf numFmtId="38" fontId="76" fillId="0" borderId="24" xfId="36" applyFont="1" applyBorder="1" applyAlignment="1" applyProtection="1">
      <alignment shrinkToFit="1"/>
      <protection locked="0"/>
    </xf>
    <xf numFmtId="38" fontId="76" fillId="0" borderId="83" xfId="36" applyFont="1" applyBorder="1" applyAlignment="1" applyProtection="1">
      <alignment shrinkToFit="1"/>
      <protection locked="0"/>
    </xf>
    <xf numFmtId="38" fontId="83" fillId="0" borderId="24" xfId="36" applyFont="1" applyBorder="1" applyAlignment="1" applyProtection="1">
      <alignment shrinkToFit="1"/>
      <protection locked="0"/>
    </xf>
    <xf numFmtId="38" fontId="83" fillId="0" borderId="50" xfId="35" applyFont="1" applyBorder="1" applyAlignment="1" applyProtection="1">
      <alignment vertical="center"/>
      <protection locked="0"/>
    </xf>
    <xf numFmtId="38" fontId="76" fillId="0" borderId="50" xfId="36" applyFont="1" applyBorder="1" applyAlignment="1" applyProtection="1">
      <alignment shrinkToFit="1"/>
      <protection locked="0"/>
    </xf>
    <xf numFmtId="38" fontId="76" fillId="0" borderId="51" xfId="36" applyFont="1" applyBorder="1" applyAlignment="1" applyProtection="1">
      <alignment shrinkToFit="1"/>
      <protection locked="0"/>
    </xf>
    <xf numFmtId="38" fontId="76" fillId="0" borderId="49" xfId="36" applyFont="1" applyBorder="1" applyAlignment="1" applyProtection="1">
      <alignment shrinkToFit="1"/>
      <protection locked="0"/>
    </xf>
    <xf numFmtId="38" fontId="76" fillId="0" borderId="23" xfId="35" applyFont="1" applyBorder="1" applyAlignment="1" applyProtection="1">
      <alignment vertical="center"/>
      <protection locked="0"/>
    </xf>
    <xf numFmtId="38" fontId="83" fillId="0" borderId="23" xfId="36" applyFont="1" applyBorder="1" applyAlignment="1" applyProtection="1">
      <alignment vertical="center" shrinkToFit="1"/>
      <protection locked="0"/>
    </xf>
    <xf numFmtId="38" fontId="76" fillId="0" borderId="23" xfId="36" applyFont="1" applyBorder="1" applyAlignment="1" applyProtection="1">
      <alignment vertical="center" shrinkToFit="1"/>
      <protection locked="0"/>
    </xf>
    <xf numFmtId="38" fontId="76" fillId="0" borderId="19" xfId="35" applyFont="1" applyBorder="1" applyAlignment="1" applyProtection="1">
      <alignment vertical="center"/>
      <protection locked="0"/>
    </xf>
    <xf numFmtId="38" fontId="83" fillId="0" borderId="23" xfId="35" applyFont="1" applyBorder="1" applyAlignment="1" applyProtection="1">
      <alignment vertical="center"/>
      <protection locked="0"/>
    </xf>
    <xf numFmtId="38" fontId="76" fillId="0" borderId="17" xfId="36" applyFont="1" applyBorder="1" applyAlignment="1" applyProtection="1">
      <alignment vertical="center" shrinkToFit="1"/>
      <protection locked="0"/>
    </xf>
    <xf numFmtId="182" fontId="5" fillId="0" borderId="0" xfId="0" applyNumberFormat="1" applyFont="1" applyAlignment="1">
      <alignment horizontal="left"/>
    </xf>
    <xf numFmtId="0" fontId="4" fillId="0" borderId="80" xfId="0" applyFont="1" applyBorder="1" applyAlignment="1">
      <alignment vertical="top"/>
    </xf>
    <xf numFmtId="0" fontId="9" fillId="0" borderId="80" xfId="0" applyFont="1" applyBorder="1" applyAlignment="1">
      <alignment horizontal="center"/>
    </xf>
    <xf numFmtId="0" fontId="5" fillId="0" borderId="40" xfId="0" applyFont="1" applyBorder="1" applyAlignment="1">
      <alignment horizontal="right" vertical="center"/>
    </xf>
    <xf numFmtId="38" fontId="39" fillId="0" borderId="39" xfId="35" applyFont="1" applyBorder="1" applyAlignment="1" applyProtection="1">
      <alignment horizontal="right" vertical="center"/>
    </xf>
    <xf numFmtId="38" fontId="48" fillId="0" borderId="49" xfId="0" applyNumberFormat="1" applyFont="1" applyBorder="1" applyAlignment="1">
      <alignment horizontal="right" vertical="center"/>
    </xf>
    <xf numFmtId="0" fontId="3" fillId="0" borderId="66" xfId="0" applyFont="1" applyBorder="1" applyAlignment="1">
      <alignment horizontal="center" vertical="center"/>
    </xf>
    <xf numFmtId="38" fontId="39" fillId="0" borderId="52" xfId="35" applyFont="1" applyBorder="1" applyAlignment="1" applyProtection="1">
      <alignment horizontal="right" vertical="center"/>
    </xf>
    <xf numFmtId="38" fontId="17" fillId="0" borderId="51" xfId="35" applyFont="1" applyBorder="1" applyAlignment="1" applyProtection="1">
      <alignment horizontal="right" vertical="center"/>
    </xf>
    <xf numFmtId="0" fontId="5" fillId="0" borderId="20" xfId="0" applyFont="1" applyBorder="1" applyAlignment="1">
      <alignment horizontal="right" vertical="center"/>
    </xf>
    <xf numFmtId="38" fontId="39" fillId="0" borderId="22" xfId="35" applyFont="1" applyBorder="1" applyAlignment="1" applyProtection="1">
      <alignment horizontal="right" vertical="center"/>
    </xf>
    <xf numFmtId="38" fontId="48" fillId="0" borderId="18" xfId="0" applyNumberFormat="1" applyFont="1" applyBorder="1" applyAlignment="1">
      <alignment horizontal="right" vertical="center"/>
    </xf>
    <xf numFmtId="0" fontId="3" fillId="0" borderId="84" xfId="0" applyFont="1" applyBorder="1" applyAlignment="1">
      <alignment horizontal="center" vertical="center"/>
    </xf>
    <xf numFmtId="38" fontId="39" fillId="0" borderId="37" xfId="35" applyFont="1" applyBorder="1" applyAlignment="1" applyProtection="1">
      <alignment horizontal="right" vertical="center"/>
    </xf>
    <xf numFmtId="38" fontId="17" fillId="0" borderId="18" xfId="35" applyFont="1" applyBorder="1" applyAlignment="1" applyProtection="1">
      <alignment horizontal="right" vertical="center"/>
    </xf>
    <xf numFmtId="0" fontId="5" fillId="0" borderId="10" xfId="0" applyFont="1" applyBorder="1" applyAlignment="1">
      <alignment horizontal="right" vertical="center"/>
    </xf>
    <xf numFmtId="38" fontId="39" fillId="0" borderId="45" xfId="35" applyFont="1" applyBorder="1" applyAlignment="1" applyProtection="1">
      <alignment horizontal="right" vertical="center"/>
    </xf>
    <xf numFmtId="38" fontId="17" fillId="0" borderId="50" xfId="35" applyFont="1" applyBorder="1" applyAlignment="1" applyProtection="1">
      <alignment horizontal="right" vertical="center"/>
    </xf>
    <xf numFmtId="38" fontId="39" fillId="0" borderId="10" xfId="35" applyFont="1" applyBorder="1" applyAlignment="1" applyProtection="1">
      <alignment horizontal="right" vertical="center"/>
    </xf>
    <xf numFmtId="38" fontId="39" fillId="0" borderId="26" xfId="35" applyFont="1" applyBorder="1" applyAlignment="1" applyProtection="1">
      <alignment horizontal="right" vertical="center"/>
    </xf>
    <xf numFmtId="38" fontId="39" fillId="0" borderId="14" xfId="35" applyFont="1" applyBorder="1" applyAlignment="1" applyProtection="1">
      <alignment horizontal="right" vertical="center"/>
    </xf>
    <xf numFmtId="0" fontId="27" fillId="0" borderId="20" xfId="0" applyFont="1" applyBorder="1" applyAlignment="1">
      <alignment horizontal="right" vertical="center"/>
    </xf>
    <xf numFmtId="38" fontId="17" fillId="0" borderId="24" xfId="35" applyFont="1" applyBorder="1" applyAlignment="1" applyProtection="1">
      <alignment horizontal="right" vertical="center"/>
    </xf>
    <xf numFmtId="38" fontId="17" fillId="0" borderId="24" xfId="0" applyNumberFormat="1" applyFont="1" applyBorder="1" applyAlignment="1">
      <alignment horizontal="right" vertical="center"/>
    </xf>
    <xf numFmtId="38" fontId="39" fillId="0" borderId="16" xfId="35" applyFont="1" applyBorder="1" applyAlignment="1" applyProtection="1">
      <alignment horizontal="right" vertical="center"/>
    </xf>
    <xf numFmtId="38" fontId="17" fillId="0" borderId="18" xfId="0" applyNumberFormat="1" applyFont="1" applyBorder="1" applyAlignment="1">
      <alignment horizontal="right" vertical="center"/>
    </xf>
    <xf numFmtId="38" fontId="39" fillId="0" borderId="36" xfId="35" applyFont="1" applyBorder="1" applyAlignment="1" applyProtection="1">
      <alignment horizontal="right" vertical="center"/>
    </xf>
    <xf numFmtId="38" fontId="39" fillId="0" borderId="20" xfId="35" applyFont="1" applyBorder="1" applyAlignment="1" applyProtection="1">
      <alignment horizontal="right" vertical="center"/>
    </xf>
    <xf numFmtId="0" fontId="3" fillId="0" borderId="85" xfId="0" applyFont="1" applyBorder="1" applyAlignment="1">
      <alignment horizontal="center" vertical="center"/>
    </xf>
    <xf numFmtId="38" fontId="39" fillId="0" borderId="75" xfId="35" applyFont="1" applyBorder="1" applyAlignment="1" applyProtection="1">
      <alignment horizontal="right" vertical="center"/>
    </xf>
    <xf numFmtId="38" fontId="39" fillId="0" borderId="28" xfId="35" applyFont="1" applyBorder="1" applyAlignment="1" applyProtection="1">
      <alignment horizontal="right" vertical="center"/>
    </xf>
    <xf numFmtId="0" fontId="27" fillId="0" borderId="14" xfId="0" applyFont="1" applyBorder="1" applyAlignment="1">
      <alignment horizontal="right" vertical="center"/>
    </xf>
    <xf numFmtId="38" fontId="39" fillId="0" borderId="53" xfId="35" applyFont="1" applyBorder="1" applyAlignment="1" applyProtection="1">
      <alignment horizontal="right" vertical="center"/>
    </xf>
    <xf numFmtId="0" fontId="27" fillId="0" borderId="10" xfId="0" applyFont="1" applyBorder="1" applyAlignment="1">
      <alignment horizontal="right" vertical="center"/>
    </xf>
    <xf numFmtId="0" fontId="3" fillId="0" borderId="79" xfId="0" applyFont="1" applyBorder="1" applyAlignment="1">
      <alignment horizontal="center" vertical="center"/>
    </xf>
    <xf numFmtId="38" fontId="39" fillId="0" borderId="86" xfId="35" applyFont="1" applyBorder="1" applyAlignment="1" applyProtection="1">
      <alignment horizontal="right" vertical="center"/>
    </xf>
    <xf numFmtId="38" fontId="21" fillId="0" borderId="62" xfId="35" applyFont="1" applyBorder="1" applyAlignment="1" applyProtection="1">
      <alignment horizontal="right" vertical="center"/>
    </xf>
    <xf numFmtId="38" fontId="27" fillId="0" borderId="11" xfId="35" applyFont="1" applyBorder="1" applyAlignment="1" applyProtection="1">
      <alignment horizontal="right" vertical="center"/>
    </xf>
    <xf numFmtId="38" fontId="39" fillId="0" borderId="43" xfId="35" applyFont="1" applyBorder="1" applyAlignment="1" applyProtection="1">
      <alignment horizontal="right" vertical="center"/>
    </xf>
    <xf numFmtId="38" fontId="17" fillId="0" borderId="17" xfId="35" applyFont="1" applyBorder="1" applyAlignment="1" applyProtection="1">
      <alignment horizontal="right" vertical="center"/>
    </xf>
    <xf numFmtId="38" fontId="27" fillId="0" borderId="20" xfId="35" applyFont="1" applyBorder="1" applyAlignment="1" applyProtection="1">
      <alignment vertical="center"/>
    </xf>
    <xf numFmtId="38" fontId="17" fillId="0" borderId="36" xfId="35" applyFont="1" applyBorder="1" applyAlignment="1" applyProtection="1">
      <alignment horizontal="right" vertical="center"/>
    </xf>
    <xf numFmtId="0" fontId="27" fillId="0" borderId="36" xfId="0" applyFont="1" applyBorder="1" applyAlignment="1">
      <alignment horizontal="right" vertical="center"/>
    </xf>
    <xf numFmtId="38" fontId="39" fillId="0" borderId="74" xfId="35" applyFont="1" applyBorder="1" applyAlignment="1" applyProtection="1">
      <alignment horizontal="right" vertical="center"/>
    </xf>
    <xf numFmtId="38" fontId="17" fillId="0" borderId="83" xfId="35" applyFont="1" applyBorder="1" applyAlignment="1" applyProtection="1">
      <alignment horizontal="right" vertical="center"/>
    </xf>
    <xf numFmtId="38" fontId="39" fillId="0" borderId="11" xfId="35" applyFont="1" applyBorder="1" applyAlignment="1" applyProtection="1">
      <alignment horizontal="right" vertical="center"/>
    </xf>
    <xf numFmtId="49" fontId="39" fillId="0" borderId="86" xfId="35" applyNumberFormat="1" applyFont="1" applyBorder="1" applyAlignment="1" applyProtection="1">
      <alignment horizontal="right" vertical="center"/>
    </xf>
    <xf numFmtId="0" fontId="39" fillId="0" borderId="11" xfId="0" applyFont="1" applyBorder="1" applyAlignment="1">
      <alignment horizontal="right" vertical="center"/>
    </xf>
    <xf numFmtId="0" fontId="3" fillId="0" borderId="79" xfId="0" applyFont="1" applyBorder="1" applyAlignment="1">
      <alignment horizontal="center"/>
    </xf>
    <xf numFmtId="0" fontId="4" fillId="0" borderId="47" xfId="0" applyFont="1" applyBorder="1" applyAlignment="1">
      <alignment horizontal="left" vertical="top"/>
    </xf>
    <xf numFmtId="0" fontId="79" fillId="0" borderId="0" xfId="0" applyFont="1"/>
    <xf numFmtId="0" fontId="75" fillId="0" borderId="0" xfId="0" applyFont="1"/>
    <xf numFmtId="38" fontId="76" fillId="0" borderId="23" xfId="35" applyFont="1" applyBorder="1" applyAlignment="1" applyProtection="1">
      <protection locked="0"/>
    </xf>
    <xf numFmtId="38" fontId="76" fillId="0" borderId="27" xfId="35" applyFont="1" applyBorder="1" applyAlignment="1" applyProtection="1">
      <protection locked="0"/>
    </xf>
    <xf numFmtId="38" fontId="76" fillId="0" borderId="24" xfId="35" applyFont="1" applyBorder="1" applyAlignment="1" applyProtection="1">
      <protection locked="0"/>
    </xf>
    <xf numFmtId="38" fontId="76" fillId="0" borderId="34" xfId="35" applyFont="1" applyBorder="1" applyAlignment="1" applyProtection="1">
      <protection locked="0"/>
    </xf>
    <xf numFmtId="0" fontId="85" fillId="0" borderId="0" xfId="0" applyFont="1" applyAlignment="1">
      <alignment horizontal="right"/>
    </xf>
    <xf numFmtId="38" fontId="76" fillId="0" borderId="34" xfId="36" applyFont="1" applyBorder="1" applyAlignment="1" applyProtection="1">
      <alignment shrinkToFit="1"/>
      <protection locked="0"/>
    </xf>
    <xf numFmtId="0" fontId="0" fillId="0" borderId="0" xfId="0" applyAlignment="1">
      <alignment horizontal="right"/>
    </xf>
    <xf numFmtId="38" fontId="17" fillId="0" borderId="18" xfId="35" applyFont="1" applyBorder="1" applyAlignment="1" applyProtection="1">
      <alignment vertical="center"/>
    </xf>
    <xf numFmtId="38" fontId="39" fillId="0" borderId="26" xfId="0" applyNumberFormat="1" applyFont="1" applyBorder="1" applyAlignment="1">
      <alignment vertical="center"/>
    </xf>
    <xf numFmtId="38" fontId="17" fillId="0" borderId="18" xfId="0" applyNumberFormat="1" applyFont="1" applyBorder="1" applyAlignment="1">
      <alignment vertical="center"/>
    </xf>
    <xf numFmtId="38" fontId="76" fillId="0" borderId="24" xfId="35" applyFont="1" applyBorder="1" applyAlignment="1" applyProtection="1">
      <alignment vertical="center"/>
      <protection locked="0"/>
    </xf>
    <xf numFmtId="38" fontId="76" fillId="0" borderId="36" xfId="36" applyFont="1" applyBorder="1" applyAlignment="1" applyProtection="1">
      <alignment shrinkToFit="1"/>
      <protection locked="0"/>
    </xf>
    <xf numFmtId="38" fontId="76" fillId="0" borderId="35" xfId="36" applyFont="1" applyBorder="1" applyAlignment="1" applyProtection="1">
      <alignment shrinkToFit="1"/>
      <protection locked="0"/>
    </xf>
    <xf numFmtId="38" fontId="76" fillId="0" borderId="19" xfId="35" applyFont="1" applyBorder="1" applyAlignment="1" applyProtection="1">
      <alignment vertical="center"/>
    </xf>
    <xf numFmtId="38" fontId="39" fillId="0" borderId="26" xfId="35" applyFont="1" applyBorder="1" applyAlignment="1" applyProtection="1">
      <alignment vertical="center"/>
    </xf>
    <xf numFmtId="0" fontId="5" fillId="0" borderId="28" xfId="0" applyFont="1" applyBorder="1" applyAlignment="1">
      <alignment horizontal="right" vertical="center"/>
    </xf>
    <xf numFmtId="0" fontId="5" fillId="0" borderId="20" xfId="0" applyFont="1" applyBorder="1" applyAlignment="1">
      <alignment horizontal="right" vertical="center" shrinkToFit="1"/>
    </xf>
    <xf numFmtId="38" fontId="17" fillId="0" borderId="24" xfId="35" applyFont="1" applyBorder="1" applyAlignment="1" applyProtection="1">
      <alignment vertical="center"/>
    </xf>
    <xf numFmtId="38" fontId="46" fillId="0" borderId="0" xfId="0" applyNumberFormat="1" applyFont="1"/>
    <xf numFmtId="0" fontId="4" fillId="0" borderId="0" xfId="0" applyFont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0" fontId="5" fillId="0" borderId="0" xfId="0" applyFont="1" applyAlignment="1">
      <alignment horizontal="right"/>
    </xf>
    <xf numFmtId="38" fontId="39" fillId="0" borderId="0" xfId="0" applyNumberFormat="1" applyFont="1"/>
    <xf numFmtId="38" fontId="17" fillId="0" borderId="24" xfId="0" applyNumberFormat="1" applyFont="1" applyBorder="1" applyAlignment="1">
      <alignment vertical="center"/>
    </xf>
    <xf numFmtId="38" fontId="82" fillId="0" borderId="62" xfId="35" applyFont="1" applyBorder="1" applyAlignment="1" applyProtection="1">
      <alignment vertical="center"/>
    </xf>
    <xf numFmtId="38" fontId="76" fillId="0" borderId="17" xfId="35" applyFont="1" applyBorder="1" applyAlignment="1" applyProtection="1">
      <alignment vertical="center"/>
      <protection locked="0"/>
    </xf>
    <xf numFmtId="38" fontId="76" fillId="0" borderId="27" xfId="35" applyFont="1" applyBorder="1" applyAlignment="1" applyProtection="1">
      <alignment vertical="center"/>
      <protection locked="0"/>
    </xf>
    <xf numFmtId="38" fontId="76" fillId="0" borderId="83" xfId="35" applyFont="1" applyBorder="1" applyAlignment="1" applyProtection="1">
      <alignment vertical="center"/>
      <protection locked="0"/>
    </xf>
    <xf numFmtId="38" fontId="87" fillId="0" borderId="24" xfId="0" applyNumberFormat="1" applyFont="1" applyBorder="1" applyAlignment="1">
      <alignment horizontal="right" vertical="center"/>
    </xf>
    <xf numFmtId="38" fontId="87" fillId="0" borderId="51" xfId="35" applyFont="1" applyBorder="1" applyAlignment="1" applyProtection="1">
      <alignment horizontal="right" vertical="center"/>
    </xf>
    <xf numFmtId="38" fontId="87" fillId="0" borderId="18" xfId="0" applyNumberFormat="1" applyFont="1" applyBorder="1" applyAlignment="1">
      <alignment horizontal="right" vertical="center"/>
    </xf>
    <xf numFmtId="0" fontId="87" fillId="0" borderId="23" xfId="0" applyFont="1" applyBorder="1" applyAlignment="1">
      <alignment horizontal="right" vertical="center"/>
    </xf>
    <xf numFmtId="38" fontId="87" fillId="0" borderId="51" xfId="0" applyNumberFormat="1" applyFont="1" applyBorder="1" applyAlignment="1">
      <alignment horizontal="right" vertical="center"/>
    </xf>
    <xf numFmtId="38" fontId="76" fillId="0" borderId="38" xfId="36" applyFont="1" applyBorder="1" applyAlignment="1" applyProtection="1">
      <alignment shrinkToFit="1"/>
      <protection locked="0"/>
    </xf>
    <xf numFmtId="38" fontId="76" fillId="0" borderId="21" xfId="36" applyFont="1" applyBorder="1" applyAlignment="1" applyProtection="1">
      <alignment shrinkToFit="1"/>
      <protection locked="0"/>
    </xf>
    <xf numFmtId="38" fontId="76" fillId="0" borderId="90" xfId="36" applyFont="1" applyBorder="1" applyAlignment="1" applyProtection="1">
      <alignment shrinkToFit="1"/>
      <protection locked="0"/>
    </xf>
    <xf numFmtId="38" fontId="76" fillId="0" borderId="87" xfId="36" applyFont="1" applyBorder="1" applyAlignment="1" applyProtection="1">
      <alignment shrinkToFit="1"/>
      <protection locked="0"/>
    </xf>
    <xf numFmtId="38" fontId="76" fillId="0" borderId="25" xfId="36" applyFont="1" applyBorder="1" applyAlignment="1" applyProtection="1">
      <alignment shrinkToFit="1"/>
      <protection locked="0"/>
    </xf>
    <xf numFmtId="38" fontId="76" fillId="0" borderId="96" xfId="36" applyFont="1" applyBorder="1" applyAlignment="1" applyProtection="1">
      <alignment shrinkToFit="1"/>
      <protection locked="0"/>
    </xf>
    <xf numFmtId="38" fontId="76" fillId="0" borderId="89" xfId="36" applyFont="1" applyBorder="1" applyAlignment="1" applyProtection="1">
      <alignment shrinkToFit="1"/>
      <protection locked="0"/>
    </xf>
    <xf numFmtId="38" fontId="76" fillId="0" borderId="99" xfId="36" applyFont="1" applyBorder="1" applyAlignment="1" applyProtection="1">
      <alignment shrinkToFit="1"/>
      <protection locked="0"/>
    </xf>
    <xf numFmtId="38" fontId="76" fillId="0" borderId="109" xfId="36" applyFont="1" applyBorder="1" applyAlignment="1" applyProtection="1">
      <alignment shrinkToFit="1"/>
      <protection locked="0"/>
    </xf>
    <xf numFmtId="38" fontId="17" fillId="0" borderId="50" xfId="35" applyFont="1" applyBorder="1" applyAlignment="1" applyProtection="1">
      <alignment vertical="center"/>
    </xf>
    <xf numFmtId="0" fontId="81" fillId="0" borderId="0" xfId="0" applyFont="1"/>
    <xf numFmtId="0" fontId="5" fillId="0" borderId="47" xfId="0" applyFont="1" applyBorder="1" applyAlignment="1">
      <alignment horizontal="left" vertical="top"/>
    </xf>
    <xf numFmtId="0" fontId="5" fillId="0" borderId="63" xfId="0" applyFont="1" applyBorder="1" applyAlignment="1">
      <alignment horizontal="left" vertical="top"/>
    </xf>
    <xf numFmtId="0" fontId="5" fillId="0" borderId="46" xfId="0" applyFont="1" applyBorder="1" applyAlignment="1">
      <alignment horizontal="left" vertical="top"/>
    </xf>
    <xf numFmtId="0" fontId="26" fillId="0" borderId="29" xfId="0" applyFont="1" applyBorder="1" applyAlignment="1">
      <alignment horizontal="center" vertical="center"/>
    </xf>
    <xf numFmtId="0" fontId="26" fillId="0" borderId="41" xfId="0" applyFont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177" fontId="10" fillId="0" borderId="0" xfId="0" applyNumberFormat="1" applyFont="1" applyAlignment="1">
      <alignment horizontal="center"/>
    </xf>
    <xf numFmtId="177" fontId="10" fillId="0" borderId="19" xfId="0" applyNumberFormat="1" applyFont="1" applyBorder="1" applyAlignment="1">
      <alignment horizontal="center"/>
    </xf>
    <xf numFmtId="177" fontId="10" fillId="0" borderId="41" xfId="0" applyNumberFormat="1" applyFont="1" applyBorder="1" applyAlignment="1">
      <alignment horizontal="center"/>
    </xf>
    <xf numFmtId="177" fontId="10" fillId="0" borderId="30" xfId="0" applyNumberFormat="1" applyFont="1" applyBorder="1" applyAlignment="1">
      <alignment horizontal="center"/>
    </xf>
    <xf numFmtId="0" fontId="10" fillId="0" borderId="66" xfId="0" applyFont="1" applyBorder="1" applyAlignment="1">
      <alignment horizontal="center"/>
    </xf>
    <xf numFmtId="0" fontId="10" fillId="0" borderId="100" xfId="0" applyFont="1" applyBorder="1" applyAlignment="1">
      <alignment horizontal="center"/>
    </xf>
    <xf numFmtId="38" fontId="10" fillId="0" borderId="10" xfId="0" applyNumberFormat="1" applyFont="1" applyBorder="1"/>
    <xf numFmtId="0" fontId="10" fillId="0" borderId="0" xfId="0" applyFont="1"/>
    <xf numFmtId="0" fontId="10" fillId="0" borderId="19" xfId="0" applyFont="1" applyBorder="1"/>
    <xf numFmtId="0" fontId="10" fillId="0" borderId="29" xfId="0" applyFont="1" applyBorder="1"/>
    <xf numFmtId="0" fontId="10" fillId="0" borderId="41" xfId="0" applyFont="1" applyBorder="1"/>
    <xf numFmtId="0" fontId="10" fillId="0" borderId="30" xfId="0" applyFont="1" applyBorder="1"/>
    <xf numFmtId="0" fontId="4" fillId="0" borderId="47" xfId="0" applyFont="1" applyBorder="1" applyAlignment="1">
      <alignment horizontal="left" vertical="top"/>
    </xf>
    <xf numFmtId="0" fontId="4" fillId="0" borderId="63" xfId="0" applyFont="1" applyBorder="1" applyAlignment="1">
      <alignment horizontal="left" vertical="top"/>
    </xf>
    <xf numFmtId="0" fontId="4" fillId="0" borderId="46" xfId="0" applyFont="1" applyBorder="1" applyAlignment="1">
      <alignment horizontal="left" vertical="top"/>
    </xf>
    <xf numFmtId="0" fontId="10" fillId="0" borderId="10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19" xfId="0" applyFont="1" applyBorder="1" applyAlignment="1">
      <alignment horizontal="left"/>
    </xf>
    <xf numFmtId="0" fontId="10" fillId="0" borderId="29" xfId="0" applyFont="1" applyBorder="1" applyAlignment="1">
      <alignment horizontal="left"/>
    </xf>
    <xf numFmtId="0" fontId="10" fillId="0" borderId="41" xfId="0" applyFont="1" applyBorder="1" applyAlignment="1">
      <alignment horizontal="left"/>
    </xf>
    <xf numFmtId="0" fontId="10" fillId="0" borderId="30" xfId="0" applyFont="1" applyBorder="1" applyAlignment="1">
      <alignment horizontal="left"/>
    </xf>
    <xf numFmtId="0" fontId="26" fillId="0" borderId="11" xfId="0" applyFont="1" applyBorder="1" applyAlignment="1">
      <alignment horizontal="center" vertical="center"/>
    </xf>
    <xf numFmtId="0" fontId="36" fillId="0" borderId="63" xfId="0" applyFont="1" applyBorder="1" applyAlignment="1">
      <alignment vertical="top"/>
    </xf>
    <xf numFmtId="0" fontId="37" fillId="0" borderId="63" xfId="0" applyFont="1" applyBorder="1" applyAlignment="1">
      <alignment vertical="top"/>
    </xf>
    <xf numFmtId="0" fontId="38" fillId="0" borderId="46" xfId="0" applyFont="1" applyBorder="1" applyAlignment="1">
      <alignment vertical="top"/>
    </xf>
    <xf numFmtId="0" fontId="26" fillId="0" borderId="13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84" xfId="0" applyFont="1" applyBorder="1" applyAlignment="1">
      <alignment horizontal="center" vertical="center"/>
    </xf>
    <xf numFmtId="38" fontId="39" fillId="0" borderId="67" xfId="35" applyFont="1" applyBorder="1" applyAlignment="1" applyProtection="1">
      <alignment horizontal="right" vertical="center"/>
    </xf>
    <xf numFmtId="38" fontId="39" fillId="0" borderId="52" xfId="35" applyFont="1" applyBorder="1" applyAlignment="1" applyProtection="1">
      <alignment horizontal="right" vertical="center"/>
    </xf>
    <xf numFmtId="38" fontId="39" fillId="0" borderId="37" xfId="35" applyFont="1" applyBorder="1" applyAlignment="1" applyProtection="1">
      <alignment horizontal="right" vertical="center"/>
    </xf>
    <xf numFmtId="38" fontId="17" fillId="0" borderId="76" xfId="35" applyFont="1" applyBorder="1" applyAlignment="1" applyProtection="1">
      <alignment horizontal="right" vertical="center"/>
    </xf>
    <xf numFmtId="38" fontId="17" fillId="0" borderId="51" xfId="35" applyFont="1" applyBorder="1" applyAlignment="1" applyProtection="1">
      <alignment horizontal="right" vertical="center"/>
    </xf>
    <xf numFmtId="38" fontId="17" fillId="0" borderId="18" xfId="35" applyFont="1" applyBorder="1" applyAlignment="1" applyProtection="1">
      <alignment horizontal="right" vertical="center"/>
    </xf>
    <xf numFmtId="38" fontId="46" fillId="0" borderId="67" xfId="0" applyNumberFormat="1" applyFont="1" applyBorder="1" applyAlignment="1">
      <alignment horizontal="right" vertical="center"/>
    </xf>
    <xf numFmtId="38" fontId="46" fillId="0" borderId="52" xfId="0" applyNumberFormat="1" applyFont="1" applyBorder="1" applyAlignment="1">
      <alignment horizontal="right" vertical="center"/>
    </xf>
    <xf numFmtId="38" fontId="46" fillId="0" borderId="37" xfId="0" applyNumberFormat="1" applyFont="1" applyBorder="1" applyAlignment="1">
      <alignment horizontal="right" vertical="center"/>
    </xf>
    <xf numFmtId="38" fontId="17" fillId="0" borderId="50" xfId="35" applyFont="1" applyBorder="1" applyAlignment="1" applyProtection="1">
      <alignment horizontal="right" vertical="center"/>
    </xf>
    <xf numFmtId="0" fontId="0" fillId="0" borderId="18" xfId="0" applyBorder="1" applyAlignment="1">
      <alignment horizontal="right" vertical="center"/>
    </xf>
    <xf numFmtId="38" fontId="39" fillId="0" borderId="70" xfId="35" applyFont="1" applyBorder="1" applyAlignment="1" applyProtection="1">
      <alignment horizontal="right" vertical="center"/>
    </xf>
    <xf numFmtId="0" fontId="0" fillId="0" borderId="37" xfId="0" applyBorder="1" applyAlignment="1">
      <alignment horizontal="right" vertical="center"/>
    </xf>
    <xf numFmtId="0" fontId="1" fillId="0" borderId="18" xfId="0" applyFont="1" applyBorder="1" applyAlignment="1">
      <alignment horizontal="right" vertical="center"/>
    </xf>
    <xf numFmtId="0" fontId="10" fillId="0" borderId="10" xfId="0" applyFont="1" applyBorder="1"/>
    <xf numFmtId="38" fontId="17" fillId="0" borderId="64" xfId="35" applyFont="1" applyBorder="1" applyAlignment="1" applyProtection="1">
      <alignment horizontal="right" vertical="center"/>
    </xf>
    <xf numFmtId="38" fontId="17" fillId="0" borderId="45" xfId="35" applyFont="1" applyBorder="1" applyAlignment="1" applyProtection="1">
      <alignment horizontal="right" vertical="center"/>
    </xf>
    <xf numFmtId="38" fontId="17" fillId="0" borderId="16" xfId="35" applyFont="1" applyBorder="1" applyAlignment="1" applyProtection="1">
      <alignment horizontal="right" vertical="center"/>
    </xf>
    <xf numFmtId="0" fontId="3" fillId="0" borderId="102" xfId="0" applyFont="1" applyBorder="1" applyAlignment="1">
      <alignment horizontal="center" vertical="center"/>
    </xf>
    <xf numFmtId="0" fontId="41" fillId="0" borderId="84" xfId="0" applyFont="1" applyBorder="1" applyAlignment="1">
      <alignment horizontal="center" vertical="center"/>
    </xf>
    <xf numFmtId="0" fontId="1" fillId="0" borderId="37" xfId="0" applyFont="1" applyBorder="1" applyAlignment="1">
      <alignment horizontal="right" vertical="center"/>
    </xf>
    <xf numFmtId="38" fontId="39" fillId="0" borderId="70" xfId="35" applyFont="1" applyBorder="1" applyAlignment="1" applyProtection="1">
      <alignment vertical="center"/>
    </xf>
    <xf numFmtId="38" fontId="39" fillId="0" borderId="37" xfId="35" applyFont="1" applyBorder="1" applyAlignment="1" applyProtection="1">
      <alignment vertical="center"/>
    </xf>
    <xf numFmtId="38" fontId="17" fillId="0" borderId="50" xfId="35" applyFont="1" applyBorder="1" applyAlignment="1" applyProtection="1">
      <alignment vertical="center"/>
    </xf>
    <xf numFmtId="38" fontId="17" fillId="0" borderId="18" xfId="35" applyFont="1" applyBorder="1" applyAlignment="1" applyProtection="1">
      <alignment vertical="center"/>
    </xf>
    <xf numFmtId="38" fontId="39" fillId="0" borderId="70" xfId="35" applyFont="1" applyBorder="1" applyAlignment="1" applyProtection="1">
      <alignment horizontal="center" vertical="center"/>
    </xf>
    <xf numFmtId="38" fontId="39" fillId="0" borderId="37" xfId="35" applyFont="1" applyBorder="1" applyAlignment="1" applyProtection="1">
      <alignment horizontal="center" vertical="center"/>
    </xf>
    <xf numFmtId="38" fontId="17" fillId="0" borderId="50" xfId="35" applyFont="1" applyBorder="1" applyAlignment="1" applyProtection="1">
      <alignment horizontal="center" vertical="center"/>
    </xf>
    <xf numFmtId="38" fontId="17" fillId="0" borderId="18" xfId="35" applyFont="1" applyBorder="1" applyAlignment="1" applyProtection="1">
      <alignment horizontal="center" vertical="center"/>
    </xf>
    <xf numFmtId="38" fontId="39" fillId="0" borderId="28" xfId="35" applyFont="1" applyBorder="1" applyAlignment="1" applyProtection="1">
      <alignment horizontal="center" vertical="center"/>
    </xf>
    <xf numFmtId="38" fontId="39" fillId="0" borderId="14" xfId="35" applyFont="1" applyBorder="1" applyAlignment="1" applyProtection="1">
      <alignment horizontal="center" vertical="center"/>
    </xf>
    <xf numFmtId="0" fontId="10" fillId="0" borderId="10" xfId="0" applyFont="1" applyBorder="1" applyProtection="1">
      <protection locked="0"/>
    </xf>
    <xf numFmtId="0" fontId="10" fillId="0" borderId="0" xfId="0" applyFont="1" applyProtection="1">
      <protection locked="0"/>
    </xf>
    <xf numFmtId="0" fontId="10" fillId="0" borderId="44" xfId="0" applyFont="1" applyBorder="1" applyAlignment="1" applyProtection="1">
      <alignment shrinkToFit="1"/>
      <protection locked="0"/>
    </xf>
    <xf numFmtId="0" fontId="10" fillId="0" borderId="0" xfId="0" applyFont="1" applyAlignment="1" applyProtection="1">
      <alignment shrinkToFit="1"/>
      <protection locked="0"/>
    </xf>
    <xf numFmtId="0" fontId="10" fillId="0" borderId="19" xfId="0" applyFont="1" applyBorder="1" applyAlignment="1" applyProtection="1">
      <alignment shrinkToFit="1"/>
      <protection locked="0"/>
    </xf>
    <xf numFmtId="0" fontId="10" fillId="0" borderId="73" xfId="0" applyFont="1" applyBorder="1" applyAlignment="1" applyProtection="1">
      <alignment shrinkToFit="1"/>
      <protection locked="0"/>
    </xf>
    <xf numFmtId="0" fontId="10" fillId="0" borderId="41" xfId="0" applyFont="1" applyBorder="1" applyAlignment="1" applyProtection="1">
      <alignment shrinkToFit="1"/>
      <protection locked="0"/>
    </xf>
    <xf numFmtId="0" fontId="10" fillId="0" borderId="30" xfId="0" applyFont="1" applyBorder="1" applyAlignment="1" applyProtection="1">
      <alignment shrinkToFit="1"/>
      <protection locked="0"/>
    </xf>
    <xf numFmtId="0" fontId="11" fillId="0" borderId="10" xfId="0" applyFont="1" applyBorder="1" applyProtection="1">
      <protection locked="0"/>
    </xf>
    <xf numFmtId="0" fontId="11" fillId="0" borderId="0" xfId="0" applyFont="1" applyProtection="1">
      <protection locked="0"/>
    </xf>
    <xf numFmtId="0" fontId="11" fillId="0" borderId="19" xfId="0" applyFont="1" applyBorder="1" applyProtection="1">
      <protection locked="0"/>
    </xf>
    <xf numFmtId="0" fontId="11" fillId="0" borderId="10" xfId="0" applyFont="1" applyBorder="1" applyAlignment="1" applyProtection="1">
      <alignment horizontal="center"/>
      <protection locked="0"/>
    </xf>
    <xf numFmtId="0" fontId="11" fillId="0" borderId="19" xfId="0" applyFont="1" applyBorder="1" applyAlignment="1" applyProtection="1">
      <alignment horizontal="center"/>
      <protection locked="0"/>
    </xf>
    <xf numFmtId="0" fontId="11" fillId="0" borderId="29" xfId="0" applyFont="1" applyBorder="1" applyAlignment="1" applyProtection="1">
      <alignment horizontal="center"/>
      <protection locked="0"/>
    </xf>
    <xf numFmtId="0" fontId="11" fillId="0" borderId="30" xfId="0" applyFont="1" applyBorder="1" applyAlignment="1" applyProtection="1">
      <alignment horizontal="center"/>
      <protection locked="0"/>
    </xf>
    <xf numFmtId="177" fontId="42" fillId="0" borderId="10" xfId="0" applyNumberFormat="1" applyFont="1" applyBorder="1" applyAlignment="1" applyProtection="1">
      <alignment horizontal="center"/>
      <protection locked="0"/>
    </xf>
    <xf numFmtId="177" fontId="42" fillId="0" borderId="0" xfId="0" applyNumberFormat="1" applyFont="1" applyAlignment="1" applyProtection="1">
      <alignment horizontal="center"/>
      <protection locked="0"/>
    </xf>
    <xf numFmtId="177" fontId="42" fillId="0" borderId="19" xfId="0" applyNumberFormat="1" applyFont="1" applyBorder="1" applyAlignment="1" applyProtection="1">
      <alignment horizontal="center"/>
      <protection locked="0"/>
    </xf>
    <xf numFmtId="177" fontId="42" fillId="0" borderId="29" xfId="0" applyNumberFormat="1" applyFont="1" applyBorder="1" applyAlignment="1" applyProtection="1">
      <alignment horizontal="center"/>
      <protection locked="0"/>
    </xf>
    <xf numFmtId="177" fontId="42" fillId="0" borderId="41" xfId="0" applyNumberFormat="1" applyFont="1" applyBorder="1" applyAlignment="1" applyProtection="1">
      <alignment horizontal="center"/>
      <protection locked="0"/>
    </xf>
    <xf numFmtId="177" fontId="42" fillId="0" borderId="30" xfId="0" applyNumberFormat="1" applyFont="1" applyBorder="1" applyAlignment="1" applyProtection="1">
      <alignment horizontal="center"/>
      <protection locked="0"/>
    </xf>
    <xf numFmtId="9" fontId="4" fillId="0" borderId="69" xfId="28" applyFont="1" applyBorder="1" applyAlignment="1" applyProtection="1">
      <alignment vertical="top"/>
    </xf>
    <xf numFmtId="9" fontId="5" fillId="0" borderId="63" xfId="28" applyFont="1" applyBorder="1" applyAlignment="1" applyProtection="1">
      <alignment vertical="top"/>
    </xf>
    <xf numFmtId="9" fontId="5" fillId="0" borderId="46" xfId="28" applyFont="1" applyBorder="1" applyAlignment="1" applyProtection="1">
      <alignment vertical="top"/>
    </xf>
    <xf numFmtId="38" fontId="76" fillId="0" borderId="50" xfId="36" applyFont="1" applyBorder="1" applyAlignment="1" applyProtection="1">
      <alignment vertical="center" shrinkToFit="1"/>
      <protection locked="0"/>
    </xf>
    <xf numFmtId="38" fontId="76" fillId="0" borderId="18" xfId="36" applyFont="1" applyBorder="1" applyAlignment="1" applyProtection="1">
      <alignment vertical="center" shrinkToFit="1"/>
      <protection locked="0"/>
    </xf>
    <xf numFmtId="38" fontId="76" fillId="0" borderId="25" xfId="36" applyFont="1" applyBorder="1" applyAlignment="1" applyProtection="1">
      <alignment vertical="center" shrinkToFit="1"/>
      <protection locked="0"/>
    </xf>
    <xf numFmtId="38" fontId="0" fillId="0" borderId="15" xfId="0" applyNumberFormat="1" applyBorder="1" applyAlignment="1" applyProtection="1">
      <alignment vertical="center" shrinkToFit="1"/>
      <protection locked="0"/>
    </xf>
    <xf numFmtId="38" fontId="76" fillId="0" borderId="25" xfId="36" applyFont="1" applyBorder="1" applyAlignment="1" applyProtection="1">
      <alignment vertical="center"/>
      <protection locked="0"/>
    </xf>
    <xf numFmtId="38" fontId="0" fillId="0" borderId="44" xfId="0" applyNumberFormat="1" applyBorder="1" applyAlignment="1" applyProtection="1">
      <alignment vertical="center"/>
      <protection locked="0"/>
    </xf>
    <xf numFmtId="38" fontId="0" fillId="0" borderId="15" xfId="0" applyNumberFormat="1" applyBorder="1" applyAlignment="1" applyProtection="1">
      <alignment vertical="center"/>
      <protection locked="0"/>
    </xf>
    <xf numFmtId="38" fontId="76" fillId="0" borderId="51" xfId="36" applyFont="1" applyBorder="1" applyAlignment="1" applyProtection="1">
      <alignment horizontal="right" vertical="center" shrinkToFit="1"/>
      <protection locked="0"/>
    </xf>
    <xf numFmtId="38" fontId="0" fillId="0" borderId="18" xfId="0" applyNumberFormat="1" applyBorder="1" applyAlignment="1" applyProtection="1">
      <alignment horizontal="right" vertical="center" shrinkToFit="1"/>
      <protection locked="0"/>
    </xf>
    <xf numFmtId="182" fontId="30" fillId="0" borderId="0" xfId="0" applyNumberFormat="1" applyFont="1" applyAlignment="1" applyProtection="1">
      <alignment horizontal="left"/>
    </xf>
    <xf numFmtId="182" fontId="30" fillId="0" borderId="19" xfId="0" applyNumberFormat="1" applyFont="1" applyBorder="1" applyAlignment="1" applyProtection="1">
      <alignment horizontal="left"/>
    </xf>
    <xf numFmtId="0" fontId="4" fillId="0" borderId="47" xfId="0" applyFont="1" applyBorder="1" applyAlignment="1" applyProtection="1">
      <alignment vertical="top"/>
    </xf>
    <xf numFmtId="0" fontId="36" fillId="0" borderId="63" xfId="0" applyFont="1" applyBorder="1" applyAlignment="1" applyProtection="1">
      <alignment vertical="top"/>
    </xf>
    <xf numFmtId="0" fontId="36" fillId="0" borderId="64" xfId="0" applyFont="1" applyBorder="1" applyAlignment="1" applyProtection="1">
      <alignment vertical="top"/>
    </xf>
    <xf numFmtId="0" fontId="37" fillId="0" borderId="63" xfId="0" applyFont="1" applyBorder="1" applyAlignment="1" applyProtection="1">
      <alignment vertical="top"/>
    </xf>
    <xf numFmtId="0" fontId="38" fillId="0" borderId="46" xfId="0" applyFont="1" applyBorder="1" applyAlignment="1" applyProtection="1">
      <alignment vertical="top"/>
    </xf>
    <xf numFmtId="0" fontId="4" fillId="0" borderId="47" xfId="0" applyFont="1" applyBorder="1" applyAlignment="1" applyProtection="1">
      <alignment vertical="top"/>
    </xf>
    <xf numFmtId="0" fontId="4" fillId="0" borderId="46" xfId="0" applyFont="1" applyBorder="1" applyAlignment="1" applyProtection="1">
      <alignment vertical="top"/>
    </xf>
    <xf numFmtId="38" fontId="10" fillId="0" borderId="63" xfId="0" applyNumberFormat="1" applyFont="1" applyBorder="1" applyAlignment="1" applyProtection="1">
      <alignment vertical="center"/>
    </xf>
    <xf numFmtId="0" fontId="10" fillId="0" borderId="63" xfId="0" applyFont="1" applyBorder="1" applyAlignment="1" applyProtection="1">
      <alignment vertical="center"/>
    </xf>
    <xf numFmtId="0" fontId="10" fillId="0" borderId="46" xfId="0" applyFont="1" applyBorder="1" applyAlignment="1" applyProtection="1">
      <alignment vertical="center"/>
    </xf>
    <xf numFmtId="0" fontId="4" fillId="0" borderId="63" xfId="0" applyFont="1" applyBorder="1" applyAlignment="1" applyProtection="1">
      <alignment vertical="top"/>
    </xf>
    <xf numFmtId="0" fontId="6" fillId="0" borderId="0" xfId="0" applyFont="1" applyAlignment="1" applyProtection="1">
      <alignment horizontal="center"/>
    </xf>
    <xf numFmtId="0" fontId="7" fillId="0" borderId="0" xfId="0" applyFont="1" applyProtection="1"/>
    <xf numFmtId="0" fontId="8" fillId="0" borderId="0" xfId="0" applyFont="1" applyAlignment="1" applyProtection="1">
      <alignment horizontal="left" vertical="center"/>
    </xf>
    <xf numFmtId="0" fontId="9" fillId="0" borderId="19" xfId="0" applyFont="1" applyBorder="1" applyAlignment="1" applyProtection="1">
      <alignment horizontal="left" vertical="center"/>
    </xf>
    <xf numFmtId="0" fontId="3" fillId="0" borderId="103" xfId="0" applyFont="1" applyBorder="1" applyProtection="1"/>
    <xf numFmtId="0" fontId="10" fillId="0" borderId="104" xfId="0" applyFont="1" applyBorder="1" applyAlignment="1" applyProtection="1">
      <alignment vertical="center"/>
    </xf>
    <xf numFmtId="0" fontId="10" fillId="0" borderId="105" xfId="0" applyFont="1" applyBorder="1" applyAlignment="1" applyProtection="1">
      <alignment vertical="center"/>
    </xf>
    <xf numFmtId="0" fontId="12" fillId="24" borderId="0" xfId="0" applyFont="1" applyFill="1" applyAlignment="1" applyProtection="1">
      <alignment horizontal="center" vertical="center"/>
    </xf>
    <xf numFmtId="0" fontId="3" fillId="0" borderId="41" xfId="0" applyFont="1" applyBorder="1" applyAlignment="1" applyProtection="1">
      <alignment horizontal="left" vertical="center"/>
    </xf>
    <xf numFmtId="0" fontId="3" fillId="0" borderId="30" xfId="0" applyFont="1" applyBorder="1" applyAlignment="1" applyProtection="1">
      <alignment horizontal="left" vertical="center"/>
    </xf>
    <xf numFmtId="0" fontId="4" fillId="0" borderId="10" xfId="0" applyFont="1" applyBorder="1" applyAlignment="1" applyProtection="1">
      <alignment vertical="top"/>
    </xf>
    <xf numFmtId="38" fontId="10" fillId="0" borderId="106" xfId="0" applyNumberFormat="1" applyFont="1" applyBorder="1" applyAlignment="1" applyProtection="1">
      <alignment vertical="top"/>
    </xf>
    <xf numFmtId="0" fontId="10" fillId="0" borderId="106" xfId="0" applyFont="1" applyBorder="1" applyProtection="1"/>
    <xf numFmtId="0" fontId="10" fillId="0" borderId="107" xfId="0" applyFont="1" applyBorder="1" applyProtection="1"/>
    <xf numFmtId="0" fontId="13" fillId="0" borderId="0" xfId="0" applyFont="1" applyProtection="1"/>
    <xf numFmtId="0" fontId="5" fillId="0" borderId="47" xfId="0" applyFont="1" applyBorder="1" applyAlignment="1" applyProtection="1">
      <alignment horizontal="center"/>
    </xf>
    <xf numFmtId="0" fontId="5" fillId="0" borderId="63" xfId="0" applyFont="1" applyBorder="1" applyAlignment="1" applyProtection="1">
      <alignment horizontal="center"/>
    </xf>
    <xf numFmtId="0" fontId="14" fillId="0" borderId="11" xfId="0" applyFont="1" applyBorder="1" applyAlignment="1" applyProtection="1">
      <alignment vertical="center"/>
    </xf>
    <xf numFmtId="0" fontId="7" fillId="0" borderId="12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/>
    </xf>
    <xf numFmtId="0" fontId="4" fillId="0" borderId="13" xfId="0" applyFont="1" applyBorder="1" applyAlignment="1" applyProtection="1">
      <alignment horizontal="center"/>
    </xf>
    <xf numFmtId="0" fontId="15" fillId="0" borderId="12" xfId="0" applyFont="1" applyBorder="1" applyAlignment="1" applyProtection="1">
      <alignment horizontal="center" vertical="center"/>
    </xf>
    <xf numFmtId="0" fontId="15" fillId="0" borderId="11" xfId="0" applyFont="1" applyBorder="1" applyAlignment="1" applyProtection="1">
      <alignment horizontal="center" vertical="center"/>
    </xf>
    <xf numFmtId="38" fontId="26" fillId="0" borderId="11" xfId="35" applyFont="1" applyBorder="1" applyAlignment="1" applyProtection="1">
      <alignment horizontal="center" vertical="center"/>
    </xf>
    <xf numFmtId="0" fontId="16" fillId="0" borderId="12" xfId="0" applyFont="1" applyBorder="1" applyAlignment="1" applyProtection="1">
      <alignment vertical="center"/>
    </xf>
    <xf numFmtId="38" fontId="7" fillId="0" borderId="12" xfId="35" applyFont="1" applyBorder="1" applyAlignment="1" applyProtection="1">
      <alignment horizontal="center"/>
    </xf>
    <xf numFmtId="38" fontId="5" fillId="0" borderId="13" xfId="35" applyFont="1" applyBorder="1" applyAlignment="1" applyProtection="1">
      <alignment horizontal="center"/>
    </xf>
    <xf numFmtId="38" fontId="26" fillId="0" borderId="11" xfId="35" applyFont="1" applyBorder="1" applyAlignment="1" applyProtection="1">
      <alignment horizontal="center" vertical="center" shrinkToFit="1"/>
    </xf>
    <xf numFmtId="0" fontId="20" fillId="0" borderId="12" xfId="0" applyFont="1" applyBorder="1" applyAlignment="1" applyProtection="1">
      <alignment horizontal="center" vertical="center"/>
    </xf>
    <xf numFmtId="38" fontId="5" fillId="0" borderId="12" xfId="35" applyFont="1" applyBorder="1" applyAlignment="1" applyProtection="1">
      <alignment horizontal="center"/>
    </xf>
    <xf numFmtId="0" fontId="6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 vertical="top" textRotation="255"/>
    </xf>
    <xf numFmtId="0" fontId="7" fillId="0" borderId="0" xfId="0" applyFont="1" applyAlignment="1" applyProtection="1">
      <alignment horizontal="center" vertical="center"/>
    </xf>
    <xf numFmtId="0" fontId="0" fillId="0" borderId="47" xfId="0" applyBorder="1" applyProtection="1"/>
    <xf numFmtId="0" fontId="0" fillId="0" borderId="46" xfId="0" applyBorder="1" applyProtection="1"/>
    <xf numFmtId="38" fontId="47" fillId="0" borderId="40" xfId="35" applyFont="1" applyBorder="1" applyAlignment="1" applyProtection="1">
      <alignment vertical="center" shrinkToFit="1"/>
    </xf>
    <xf numFmtId="0" fontId="49" fillId="0" borderId="38" xfId="0" applyFont="1" applyBorder="1" applyAlignment="1" applyProtection="1">
      <alignment horizontal="center" vertical="center"/>
    </xf>
    <xf numFmtId="38" fontId="7" fillId="0" borderId="39" xfId="35" applyFont="1" applyBorder="1" applyAlignment="1" applyProtection="1">
      <alignment vertical="center"/>
    </xf>
    <xf numFmtId="38" fontId="82" fillId="0" borderId="23" xfId="36" applyFont="1" applyBorder="1" applyAlignment="1" applyProtection="1">
      <alignment shrinkToFit="1"/>
    </xf>
    <xf numFmtId="38" fontId="5" fillId="0" borderId="68" xfId="35" applyFont="1" applyBorder="1" applyAlignment="1" applyProtection="1">
      <alignment vertical="center" shrinkToFit="1"/>
    </xf>
    <xf numFmtId="38" fontId="5" fillId="0" borderId="14" xfId="35" applyFont="1" applyBorder="1" applyAlignment="1" applyProtection="1">
      <alignment vertical="center"/>
    </xf>
    <xf numFmtId="0" fontId="49" fillId="0" borderId="15" xfId="0" applyFont="1" applyBorder="1" applyAlignment="1" applyProtection="1">
      <alignment vertical="center"/>
    </xf>
    <xf numFmtId="38" fontId="7" fillId="0" borderId="16" xfId="35" applyFont="1" applyBorder="1" applyAlignment="1" applyProtection="1">
      <alignment vertical="center"/>
    </xf>
    <xf numFmtId="38" fontId="76" fillId="0" borderId="23" xfId="36" applyFont="1" applyBorder="1" applyAlignment="1" applyProtection="1">
      <alignment shrinkToFit="1"/>
    </xf>
    <xf numFmtId="38" fontId="18" fillId="0" borderId="0" xfId="35" applyFont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38" fontId="7" fillId="0" borderId="10" xfId="35" applyFont="1" applyBorder="1" applyAlignment="1" applyProtection="1">
      <alignment vertical="center"/>
    </xf>
    <xf numFmtId="38" fontId="7" fillId="0" borderId="19" xfId="35" applyFont="1" applyBorder="1" applyAlignment="1" applyProtection="1">
      <alignment vertical="center"/>
    </xf>
    <xf numFmtId="38" fontId="5" fillId="0" borderId="14" xfId="35" applyFont="1" applyBorder="1" applyAlignment="1" applyProtection="1">
      <alignment horizontal="center" vertical="center"/>
    </xf>
    <xf numFmtId="0" fontId="49" fillId="0" borderId="15" xfId="0" applyFont="1" applyBorder="1" applyAlignment="1" applyProtection="1">
      <alignment horizontal="center" vertical="center"/>
    </xf>
    <xf numFmtId="38" fontId="5" fillId="0" borderId="53" xfId="35" applyFont="1" applyBorder="1" applyAlignment="1" applyProtection="1">
      <alignment vertical="center"/>
    </xf>
    <xf numFmtId="0" fontId="49" fillId="0" borderId="21" xfId="0" applyFont="1" applyBorder="1" applyAlignment="1" applyProtection="1">
      <alignment horizontal="center" vertical="center"/>
    </xf>
    <xf numFmtId="38" fontId="7" fillId="0" borderId="22" xfId="35" applyFont="1" applyBorder="1" applyAlignment="1" applyProtection="1">
      <alignment vertical="center"/>
    </xf>
    <xf numFmtId="38" fontId="76" fillId="0" borderId="24" xfId="36" applyFont="1" applyBorder="1" applyAlignment="1" applyProtection="1">
      <alignment shrinkToFit="1"/>
    </xf>
    <xf numFmtId="38" fontId="5" fillId="0" borderId="14" xfId="35" applyFont="1" applyBorder="1" applyAlignment="1" applyProtection="1">
      <alignment vertical="center" shrinkToFit="1"/>
    </xf>
    <xf numFmtId="0" fontId="49" fillId="0" borderId="21" xfId="0" applyFont="1" applyBorder="1" applyAlignment="1" applyProtection="1">
      <alignment vertical="center"/>
    </xf>
    <xf numFmtId="0" fontId="18" fillId="0" borderId="0" xfId="0" applyFont="1" applyAlignment="1" applyProtection="1">
      <alignment horizontal="center" vertical="center"/>
    </xf>
    <xf numFmtId="38" fontId="5" fillId="0" borderId="20" xfId="35" applyFont="1" applyBorder="1" applyAlignment="1" applyProtection="1">
      <alignment vertical="center"/>
    </xf>
    <xf numFmtId="38" fontId="5" fillId="0" borderId="74" xfId="35" applyFont="1" applyBorder="1" applyAlignment="1" applyProtection="1">
      <alignment vertical="center"/>
    </xf>
    <xf numFmtId="0" fontId="49" fillId="0" borderId="32" xfId="0" applyFont="1" applyBorder="1" applyAlignment="1" applyProtection="1">
      <alignment horizontal="center" vertical="center"/>
    </xf>
    <xf numFmtId="38" fontId="7" fillId="0" borderId="33" xfId="35" applyFont="1" applyBorder="1" applyAlignment="1" applyProtection="1">
      <alignment vertical="center"/>
    </xf>
    <xf numFmtId="38" fontId="76" fillId="0" borderId="83" xfId="36" applyFont="1" applyBorder="1" applyAlignment="1" applyProtection="1">
      <alignment shrinkToFit="1"/>
    </xf>
    <xf numFmtId="38" fontId="5" fillId="0" borderId="10" xfId="35" applyFont="1" applyBorder="1" applyAlignment="1" applyProtection="1">
      <alignment vertical="center"/>
    </xf>
    <xf numFmtId="0" fontId="49" fillId="0" borderId="44" xfId="0" applyFont="1" applyBorder="1" applyAlignment="1" applyProtection="1">
      <alignment horizontal="center" vertical="center"/>
    </xf>
    <xf numFmtId="38" fontId="7" fillId="0" borderId="45" xfId="35" applyFont="1" applyBorder="1" applyAlignment="1" applyProtection="1">
      <alignment vertical="center"/>
    </xf>
    <xf numFmtId="38" fontId="28" fillId="0" borderId="14" xfId="35" applyFont="1" applyBorder="1" applyAlignment="1" applyProtection="1">
      <alignment vertical="center" shrinkToFit="1"/>
    </xf>
    <xf numFmtId="38" fontId="82" fillId="0" borderId="18" xfId="36" applyFont="1" applyBorder="1" applyAlignment="1" applyProtection="1">
      <alignment shrinkToFit="1"/>
    </xf>
    <xf numFmtId="38" fontId="20" fillId="0" borderId="31" xfId="35" applyFont="1" applyBorder="1" applyAlignment="1" applyProtection="1">
      <alignment vertical="center" shrinkToFit="1"/>
    </xf>
    <xf numFmtId="38" fontId="5" fillId="0" borderId="20" xfId="35" applyFont="1" applyBorder="1" applyAlignment="1" applyProtection="1">
      <alignment horizontal="center" vertical="center"/>
    </xf>
    <xf numFmtId="0" fontId="20" fillId="0" borderId="21" xfId="0" applyFont="1" applyBorder="1" applyAlignment="1" applyProtection="1">
      <alignment horizontal="center" vertical="center"/>
    </xf>
    <xf numFmtId="38" fontId="7" fillId="0" borderId="36" xfId="35" applyFont="1" applyBorder="1" applyAlignment="1" applyProtection="1">
      <alignment vertical="center"/>
    </xf>
    <xf numFmtId="0" fontId="5" fillId="0" borderId="11" xfId="0" applyFont="1" applyBorder="1" applyAlignment="1" applyProtection="1">
      <alignment vertical="center" shrinkToFit="1"/>
    </xf>
    <xf numFmtId="0" fontId="49" fillId="0" borderId="42" xfId="0" applyFont="1" applyBorder="1" applyAlignment="1" applyProtection="1">
      <alignment horizontal="center" vertical="center"/>
    </xf>
    <xf numFmtId="38" fontId="7" fillId="0" borderId="12" xfId="35" applyFont="1" applyBorder="1" applyAlignment="1" applyProtection="1">
      <alignment vertical="center"/>
    </xf>
    <xf numFmtId="38" fontId="76" fillId="0" borderId="62" xfId="36" applyFont="1" applyBorder="1" applyAlignment="1" applyProtection="1">
      <alignment shrinkToFit="1"/>
    </xf>
    <xf numFmtId="0" fontId="13" fillId="0" borderId="0" xfId="0" applyFont="1" applyAlignment="1" applyProtection="1">
      <alignment horizontal="center" vertical="top" textRotation="255"/>
    </xf>
    <xf numFmtId="38" fontId="29" fillId="0" borderId="68" xfId="35" applyFont="1" applyBorder="1" applyAlignment="1" applyProtection="1">
      <alignment vertical="center" shrinkToFit="1"/>
    </xf>
    <xf numFmtId="38" fontId="82" fillId="0" borderId="49" xfId="36" applyFont="1" applyBorder="1" applyAlignment="1" applyProtection="1">
      <alignment shrinkToFit="1"/>
    </xf>
    <xf numFmtId="38" fontId="5" fillId="0" borderId="31" xfId="35" applyFont="1" applyBorder="1" applyAlignment="1" applyProtection="1">
      <alignment vertical="center"/>
    </xf>
    <xf numFmtId="38" fontId="7" fillId="0" borderId="26" xfId="35" applyFont="1" applyBorder="1" applyAlignment="1" applyProtection="1">
      <alignment vertical="center"/>
    </xf>
    <xf numFmtId="38" fontId="7" fillId="0" borderId="75" xfId="35" applyFont="1" applyBorder="1" applyAlignment="1" applyProtection="1">
      <alignment vertical="center"/>
    </xf>
    <xf numFmtId="38" fontId="5" fillId="0" borderId="53" xfId="35" applyFont="1" applyBorder="1" applyAlignment="1" applyProtection="1">
      <alignment horizontal="center" vertical="center"/>
    </xf>
    <xf numFmtId="0" fontId="7" fillId="0" borderId="21" xfId="0" applyFont="1" applyBorder="1" applyAlignment="1" applyProtection="1">
      <alignment vertical="center"/>
    </xf>
    <xf numFmtId="0" fontId="7" fillId="0" borderId="22" xfId="0" applyFont="1" applyBorder="1" applyAlignment="1" applyProtection="1">
      <alignment vertical="center"/>
    </xf>
    <xf numFmtId="0" fontId="7" fillId="0" borderId="24" xfId="0" applyFont="1" applyBorder="1" applyAlignment="1" applyProtection="1">
      <alignment vertical="center"/>
    </xf>
    <xf numFmtId="38" fontId="28" fillId="0" borderId="47" xfId="35" applyFont="1" applyBorder="1" applyAlignment="1" applyProtection="1">
      <alignment vertical="center" shrinkToFit="1"/>
    </xf>
    <xf numFmtId="0" fontId="49" fillId="0" borderId="69" xfId="0" applyFont="1" applyBorder="1" applyAlignment="1" applyProtection="1">
      <alignment horizontal="center" vertical="center"/>
    </xf>
    <xf numFmtId="38" fontId="7" fillId="0" borderId="64" xfId="35" applyFont="1" applyBorder="1" applyAlignment="1" applyProtection="1">
      <alignment vertical="center"/>
    </xf>
    <xf numFmtId="38" fontId="82" fillId="0" borderId="90" xfId="36" applyFont="1" applyBorder="1" applyAlignment="1" applyProtection="1">
      <alignment shrinkToFit="1"/>
    </xf>
    <xf numFmtId="0" fontId="7" fillId="0" borderId="10" xfId="0" applyFont="1" applyBorder="1" applyAlignment="1" applyProtection="1">
      <alignment vertical="center"/>
    </xf>
    <xf numFmtId="0" fontId="7" fillId="0" borderId="19" xfId="0" applyFont="1" applyBorder="1" applyAlignment="1" applyProtection="1">
      <alignment vertical="center"/>
    </xf>
    <xf numFmtId="0" fontId="5" fillId="0" borderId="53" xfId="0" applyFont="1" applyBorder="1" applyAlignment="1" applyProtection="1">
      <alignment vertical="center"/>
    </xf>
    <xf numFmtId="38" fontId="7" fillId="0" borderId="35" xfId="35" applyFont="1" applyBorder="1" applyAlignment="1" applyProtection="1">
      <alignment vertical="center"/>
    </xf>
    <xf numFmtId="0" fontId="7" fillId="0" borderId="10" xfId="0" applyFont="1" applyBorder="1" applyAlignment="1" applyProtection="1">
      <alignment horizontal="center"/>
    </xf>
    <xf numFmtId="0" fontId="7" fillId="0" borderId="19" xfId="0" applyFont="1" applyBorder="1" applyAlignment="1" applyProtection="1">
      <alignment horizontal="center"/>
    </xf>
    <xf numFmtId="0" fontId="5" fillId="0" borderId="74" xfId="0" applyFont="1" applyBorder="1" applyAlignment="1" applyProtection="1">
      <alignment vertical="center"/>
    </xf>
    <xf numFmtId="0" fontId="7" fillId="0" borderId="32" xfId="0" applyFont="1" applyBorder="1" applyAlignment="1" applyProtection="1">
      <alignment vertical="center"/>
    </xf>
    <xf numFmtId="38" fontId="5" fillId="0" borderId="28" xfId="35" applyFont="1" applyBorder="1" applyAlignment="1" applyProtection="1">
      <alignment vertical="center"/>
    </xf>
    <xf numFmtId="0" fontId="49" fillId="0" borderId="25" xfId="0" applyFont="1" applyBorder="1" applyAlignment="1" applyProtection="1">
      <alignment horizontal="center" vertical="center"/>
    </xf>
    <xf numFmtId="0" fontId="49" fillId="0" borderId="21" xfId="0" applyFont="1" applyBorder="1" applyAlignment="1" applyProtection="1">
      <alignment vertical="center" shrinkToFit="1"/>
    </xf>
    <xf numFmtId="38" fontId="30" fillId="0" borderId="10" xfId="35" applyFont="1" applyBorder="1" applyAlignment="1" applyProtection="1">
      <alignment horizontal="center" vertical="center"/>
    </xf>
    <xf numFmtId="38" fontId="30" fillId="0" borderId="19" xfId="35" applyFont="1" applyBorder="1" applyAlignment="1" applyProtection="1">
      <alignment horizontal="center" vertical="center"/>
    </xf>
    <xf numFmtId="38" fontId="7" fillId="0" borderId="39" xfId="35" applyFont="1" applyBorder="1" applyAlignment="1" applyProtection="1">
      <alignment vertical="center" shrinkToFit="1"/>
    </xf>
    <xf numFmtId="38" fontId="5" fillId="0" borderId="20" xfId="35" applyFont="1" applyBorder="1" applyAlignment="1" applyProtection="1">
      <alignment horizontal="left" vertical="center"/>
    </xf>
    <xf numFmtId="0" fontId="16" fillId="0" borderId="21" xfId="0" applyFont="1" applyBorder="1" applyAlignment="1" applyProtection="1">
      <alignment horizontal="left" vertical="center"/>
    </xf>
    <xf numFmtId="38" fontId="7" fillId="0" borderId="22" xfId="35" applyFont="1" applyBorder="1" applyAlignment="1" applyProtection="1">
      <alignment horizontal="right" vertical="center"/>
    </xf>
    <xf numFmtId="38" fontId="76" fillId="0" borderId="23" xfId="35" applyFont="1" applyBorder="1" applyAlignment="1" applyProtection="1">
      <alignment vertical="center"/>
    </xf>
    <xf numFmtId="38" fontId="5" fillId="0" borderId="31" xfId="35" applyFont="1" applyBorder="1" applyAlignment="1" applyProtection="1">
      <alignment horizontal="left" vertical="center"/>
    </xf>
    <xf numFmtId="0" fontId="16" fillId="0" borderId="32" xfId="0" applyFont="1" applyBorder="1" applyAlignment="1" applyProtection="1">
      <alignment vertical="center"/>
    </xf>
    <xf numFmtId="38" fontId="76" fillId="0" borderId="34" xfId="36" applyFont="1" applyBorder="1" applyAlignment="1" applyProtection="1">
      <alignment shrinkToFit="1"/>
    </xf>
    <xf numFmtId="38" fontId="5" fillId="0" borderId="36" xfId="35" applyFont="1" applyBorder="1" applyAlignment="1" applyProtection="1">
      <alignment vertical="center"/>
    </xf>
    <xf numFmtId="38" fontId="5" fillId="0" borderId="11" xfId="35" applyFont="1" applyBorder="1" applyAlignment="1" applyProtection="1">
      <alignment horizontal="right" vertical="center"/>
    </xf>
    <xf numFmtId="0" fontId="16" fillId="0" borderId="42" xfId="0" applyFont="1" applyBorder="1" applyAlignment="1" applyProtection="1">
      <alignment vertical="center"/>
    </xf>
    <xf numFmtId="38" fontId="7" fillId="0" borderId="43" xfId="35" applyFont="1" applyBorder="1" applyAlignment="1" applyProtection="1">
      <alignment vertical="center"/>
    </xf>
    <xf numFmtId="38" fontId="82" fillId="0" borderId="13" xfId="36" applyFont="1" applyBorder="1" applyAlignment="1" applyProtection="1">
      <alignment shrinkToFit="1"/>
    </xf>
    <xf numFmtId="0" fontId="15" fillId="0" borderId="11" xfId="0" applyFont="1" applyBorder="1" applyAlignment="1" applyProtection="1">
      <alignment horizontal="center" vertical="center" shrinkToFit="1"/>
    </xf>
    <xf numFmtId="38" fontId="5" fillId="0" borderId="19" xfId="35" applyFont="1" applyBorder="1" applyAlignment="1" applyProtection="1">
      <alignment vertical="center"/>
    </xf>
    <xf numFmtId="0" fontId="7" fillId="0" borderId="68" xfId="0" applyFont="1" applyBorder="1" applyAlignment="1" applyProtection="1">
      <alignment vertical="center"/>
    </xf>
    <xf numFmtId="0" fontId="7" fillId="0" borderId="38" xfId="0" applyFont="1" applyBorder="1" applyAlignment="1" applyProtection="1">
      <alignment vertical="center"/>
    </xf>
    <xf numFmtId="0" fontId="7" fillId="0" borderId="39" xfId="0" applyFont="1" applyBorder="1" applyAlignment="1" applyProtection="1">
      <alignment vertical="center"/>
    </xf>
    <xf numFmtId="0" fontId="7" fillId="0" borderId="49" xfId="0" applyFont="1" applyBorder="1" applyAlignment="1" applyProtection="1">
      <alignment vertical="center"/>
    </xf>
    <xf numFmtId="38" fontId="5" fillId="0" borderId="45" xfId="35" applyFont="1" applyBorder="1" applyAlignment="1" applyProtection="1">
      <alignment vertical="center"/>
    </xf>
    <xf numFmtId="38" fontId="76" fillId="0" borderId="27" xfId="36" applyFont="1" applyBorder="1" applyAlignment="1" applyProtection="1">
      <alignment shrinkToFit="1"/>
    </xf>
    <xf numFmtId="38" fontId="20" fillId="0" borderId="37" xfId="35" applyFont="1" applyBorder="1" applyAlignment="1" applyProtection="1">
      <alignment horizontal="left" vertical="center" shrinkToFit="1"/>
    </xf>
    <xf numFmtId="0" fontId="49" fillId="0" borderId="35" xfId="0" applyFont="1" applyBorder="1" applyAlignment="1" applyProtection="1">
      <alignment horizontal="center" vertical="center"/>
    </xf>
    <xf numFmtId="38" fontId="76" fillId="0" borderId="24" xfId="35" applyFont="1" applyBorder="1" applyAlignment="1" applyProtection="1"/>
    <xf numFmtId="38" fontId="5" fillId="0" borderId="20" xfId="35" applyFont="1" applyBorder="1" applyAlignment="1" applyProtection="1">
      <alignment vertical="center" shrinkToFit="1"/>
    </xf>
    <xf numFmtId="0" fontId="7" fillId="0" borderId="53" xfId="0" applyFont="1" applyBorder="1" applyAlignment="1" applyProtection="1">
      <alignment vertical="center"/>
    </xf>
    <xf numFmtId="38" fontId="7" fillId="0" borderId="20" xfId="35" applyFont="1" applyBorder="1" applyAlignment="1" applyProtection="1">
      <alignment vertical="center"/>
    </xf>
    <xf numFmtId="0" fontId="16" fillId="0" borderId="21" xfId="0" applyFont="1" applyBorder="1" applyAlignment="1" applyProtection="1">
      <alignment vertical="center"/>
    </xf>
    <xf numFmtId="38" fontId="7" fillId="0" borderId="28" xfId="35" applyFont="1" applyBorder="1" applyAlignment="1" applyProtection="1">
      <alignment vertical="center"/>
    </xf>
    <xf numFmtId="38" fontId="7" fillId="0" borderId="53" xfId="35" applyFont="1" applyBorder="1" applyAlignment="1" applyProtection="1">
      <alignment vertical="center"/>
    </xf>
    <xf numFmtId="0" fontId="20" fillId="0" borderId="35" xfId="0" applyFont="1" applyBorder="1" applyAlignment="1" applyProtection="1">
      <alignment horizontal="center" vertical="center"/>
    </xf>
    <xf numFmtId="38" fontId="7" fillId="0" borderId="29" xfId="35" applyFont="1" applyBorder="1" applyAlignment="1" applyProtection="1">
      <alignment vertical="center"/>
    </xf>
    <xf numFmtId="38" fontId="5" fillId="0" borderId="30" xfId="35" applyFont="1" applyBorder="1" applyAlignment="1" applyProtection="1">
      <alignment vertical="center"/>
    </xf>
    <xf numFmtId="38" fontId="5" fillId="0" borderId="33" xfId="35" applyFont="1" applyBorder="1" applyAlignment="1" applyProtection="1">
      <alignment vertical="center"/>
    </xf>
    <xf numFmtId="38" fontId="20" fillId="0" borderId="52" xfId="35" applyFont="1" applyBorder="1" applyAlignment="1" applyProtection="1">
      <alignment horizontal="left" vertical="center" shrinkToFit="1"/>
    </xf>
    <xf numFmtId="0" fontId="49" fillId="0" borderId="0" xfId="0" applyFont="1" applyAlignment="1" applyProtection="1">
      <alignment horizontal="center" vertical="center"/>
    </xf>
    <xf numFmtId="38" fontId="5" fillId="0" borderId="53" xfId="35" applyFont="1" applyBorder="1" applyAlignment="1" applyProtection="1">
      <alignment horizontal="right" vertical="center"/>
    </xf>
    <xf numFmtId="38" fontId="7" fillId="0" borderId="30" xfId="35" applyFont="1" applyBorder="1" applyAlignment="1" applyProtection="1">
      <alignment horizontal="left" vertical="center"/>
    </xf>
    <xf numFmtId="38" fontId="82" fillId="0" borderId="62" xfId="36" applyFont="1" applyBorder="1" applyAlignment="1" applyProtection="1">
      <alignment shrinkToFit="1"/>
    </xf>
    <xf numFmtId="38" fontId="7" fillId="0" borderId="0" xfId="35" applyFont="1" applyProtection="1"/>
    <xf numFmtId="38" fontId="5" fillId="0" borderId="0" xfId="35" applyFont="1" applyProtection="1"/>
    <xf numFmtId="0" fontId="16" fillId="0" borderId="0" xfId="0" applyFont="1" applyProtection="1"/>
    <xf numFmtId="38" fontId="17" fillId="0" borderId="0" xfId="35" applyFont="1" applyProtection="1"/>
    <xf numFmtId="38" fontId="7" fillId="0" borderId="0" xfId="35" applyFont="1" applyAlignment="1" applyProtection="1">
      <alignment horizontal="center"/>
    </xf>
    <xf numFmtId="0" fontId="13" fillId="0" borderId="0" xfId="0" applyFont="1" applyAlignment="1" applyProtection="1">
      <alignment horizontal="center" textRotation="255"/>
    </xf>
    <xf numFmtId="38" fontId="5" fillId="0" borderId="0" xfId="35" applyFont="1" applyAlignment="1" applyProtection="1">
      <alignment horizontal="left"/>
    </xf>
    <xf numFmtId="0" fontId="86" fillId="0" borderId="0" xfId="0" applyFont="1" applyProtection="1"/>
    <xf numFmtId="38" fontId="21" fillId="0" borderId="0" xfId="35" applyFont="1" applyProtection="1"/>
    <xf numFmtId="0" fontId="84" fillId="0" borderId="0" xfId="0" applyFont="1" applyProtection="1"/>
    <xf numFmtId="38" fontId="16" fillId="0" borderId="0" xfId="35" applyFont="1" applyProtection="1"/>
    <xf numFmtId="38" fontId="22" fillId="0" borderId="0" xfId="35" applyFont="1" applyProtection="1"/>
    <xf numFmtId="38" fontId="7" fillId="0" borderId="0" xfId="35" applyFont="1" applyAlignment="1" applyProtection="1">
      <alignment horizontal="right"/>
    </xf>
    <xf numFmtId="38" fontId="22" fillId="0" borderId="0" xfId="35" applyFont="1" applyAlignment="1" applyProtection="1">
      <alignment vertical="center"/>
    </xf>
    <xf numFmtId="0" fontId="23" fillId="0" borderId="0" xfId="0" applyFont="1" applyAlignment="1" applyProtection="1">
      <alignment vertical="center"/>
    </xf>
    <xf numFmtId="38" fontId="76" fillId="0" borderId="62" xfId="36" applyFont="1" applyBorder="1" applyAlignment="1" applyProtection="1">
      <alignment shrinkToFit="1"/>
      <protection locked="0"/>
    </xf>
    <xf numFmtId="0" fontId="36" fillId="0" borderId="46" xfId="0" applyFont="1" applyBorder="1" applyAlignment="1" applyProtection="1">
      <alignment vertical="top"/>
    </xf>
    <xf numFmtId="0" fontId="4" fillId="0" borderId="47" xfId="0" applyFont="1" applyBorder="1" applyAlignment="1" applyProtection="1">
      <alignment horizontal="left" vertical="top"/>
    </xf>
    <xf numFmtId="0" fontId="4" fillId="0" borderId="63" xfId="0" applyFont="1" applyBorder="1" applyAlignment="1" applyProtection="1">
      <alignment horizontal="left" vertical="top"/>
    </xf>
    <xf numFmtId="0" fontId="4" fillId="0" borderId="46" xfId="0" applyFont="1" applyBorder="1" applyAlignment="1" applyProtection="1">
      <alignment horizontal="left" vertical="top"/>
    </xf>
    <xf numFmtId="0" fontId="40" fillId="0" borderId="11" xfId="0" applyFont="1" applyBorder="1" applyAlignment="1" applyProtection="1">
      <alignment vertical="center"/>
    </xf>
    <xf numFmtId="0" fontId="5" fillId="0" borderId="12" xfId="0" applyFont="1" applyBorder="1" applyAlignment="1" applyProtection="1">
      <alignment horizontal="center" vertical="center"/>
    </xf>
    <xf numFmtId="0" fontId="78" fillId="0" borderId="12" xfId="0" applyFont="1" applyBorder="1" applyAlignment="1" applyProtection="1">
      <alignment horizontal="center" vertical="center" shrinkToFit="1"/>
    </xf>
    <xf numFmtId="0" fontId="78" fillId="0" borderId="11" xfId="0" applyFont="1" applyBorder="1" applyAlignment="1" applyProtection="1">
      <alignment horizontal="center" vertical="center"/>
    </xf>
    <xf numFmtId="0" fontId="78" fillId="0" borderId="11" xfId="0" applyFont="1" applyBorder="1" applyAlignment="1" applyProtection="1">
      <alignment horizontal="center" vertical="center" shrinkToFit="1"/>
    </xf>
    <xf numFmtId="0" fontId="5" fillId="0" borderId="67" xfId="0" applyFont="1" applyBorder="1" applyAlignment="1" applyProtection="1">
      <alignment horizontal="center" vertical="center" textRotation="255"/>
    </xf>
    <xf numFmtId="0" fontId="5" fillId="0" borderId="49" xfId="0" applyFont="1" applyBorder="1" applyProtection="1"/>
    <xf numFmtId="38" fontId="5" fillId="0" borderId="40" xfId="35" applyFont="1" applyBorder="1" applyAlignment="1" applyProtection="1">
      <alignment vertical="center"/>
    </xf>
    <xf numFmtId="38" fontId="76" fillId="0" borderId="17" xfId="35" applyFont="1" applyBorder="1" applyAlignment="1" applyProtection="1">
      <alignment vertical="center"/>
    </xf>
    <xf numFmtId="0" fontId="16" fillId="0" borderId="15" xfId="0" applyFont="1" applyBorder="1" applyAlignment="1" applyProtection="1">
      <alignment vertical="center"/>
    </xf>
    <xf numFmtId="38" fontId="17" fillId="0" borderId="17" xfId="35" applyFont="1" applyBorder="1" applyAlignment="1" applyProtection="1">
      <alignment vertical="center"/>
    </xf>
    <xf numFmtId="0" fontId="5" fillId="0" borderId="52" xfId="0" applyFont="1" applyBorder="1" applyAlignment="1" applyProtection="1">
      <alignment horizontal="center" vertical="center" textRotation="255"/>
    </xf>
    <xf numFmtId="38" fontId="5" fillId="0" borderId="24" xfId="35" applyFont="1" applyBorder="1" applyAlignment="1" applyProtection="1">
      <alignment vertical="center"/>
    </xf>
    <xf numFmtId="38" fontId="5" fillId="0" borderId="14" xfId="35" applyFont="1" applyBorder="1" applyAlignment="1" applyProtection="1">
      <alignment horizontal="left" vertical="center"/>
    </xf>
    <xf numFmtId="0" fontId="49" fillId="0" borderId="25" xfId="0" applyFont="1" applyBorder="1" applyAlignment="1" applyProtection="1">
      <alignment vertical="center"/>
    </xf>
    <xf numFmtId="38" fontId="17" fillId="0" borderId="23" xfId="35" applyFont="1" applyBorder="1" applyAlignment="1" applyProtection="1">
      <alignment vertical="center"/>
    </xf>
    <xf numFmtId="0" fontId="49" fillId="0" borderId="36" xfId="0" applyFont="1" applyBorder="1" applyAlignment="1" applyProtection="1">
      <alignment vertical="center"/>
    </xf>
    <xf numFmtId="0" fontId="7" fillId="0" borderId="74" xfId="0" applyFont="1" applyBorder="1" applyAlignment="1" applyProtection="1">
      <alignment vertical="center"/>
    </xf>
    <xf numFmtId="0" fontId="7" fillId="0" borderId="33" xfId="0" applyFont="1" applyBorder="1" applyAlignment="1" applyProtection="1">
      <alignment vertical="center"/>
    </xf>
    <xf numFmtId="0" fontId="7" fillId="0" borderId="83" xfId="0" applyFont="1" applyBorder="1" applyAlignment="1" applyProtection="1">
      <alignment vertical="center"/>
    </xf>
    <xf numFmtId="38" fontId="5" fillId="0" borderId="29" xfId="35" applyFont="1" applyBorder="1" applyAlignment="1" applyProtection="1">
      <alignment vertical="center" shrinkToFit="1"/>
    </xf>
    <xf numFmtId="0" fontId="49" fillId="0" borderId="12" xfId="0" applyFont="1" applyBorder="1" applyAlignment="1" applyProtection="1">
      <alignment horizontal="center" vertical="center"/>
    </xf>
    <xf numFmtId="38" fontId="5" fillId="0" borderId="11" xfId="35" applyFont="1" applyBorder="1" applyAlignment="1" applyProtection="1">
      <alignment vertical="center"/>
    </xf>
    <xf numFmtId="38" fontId="17" fillId="0" borderId="13" xfId="35" applyFont="1" applyBorder="1" applyAlignment="1" applyProtection="1">
      <alignment vertical="center"/>
    </xf>
    <xf numFmtId="0" fontId="7" fillId="0" borderId="11" xfId="0" applyFont="1" applyBorder="1" applyAlignment="1" applyProtection="1">
      <alignment vertical="center"/>
    </xf>
    <xf numFmtId="0" fontId="7" fillId="0" borderId="12" xfId="0" applyFont="1" applyBorder="1" applyAlignment="1" applyProtection="1">
      <alignment vertical="center"/>
    </xf>
    <xf numFmtId="0" fontId="7" fillId="0" borderId="13" xfId="0" applyFont="1" applyBorder="1" applyAlignment="1" applyProtection="1">
      <alignment vertical="center"/>
    </xf>
    <xf numFmtId="38" fontId="5" fillId="0" borderId="47" xfId="35" applyFont="1" applyBorder="1" applyAlignment="1" applyProtection="1">
      <alignment horizontal="center" vertical="center" textRotation="255"/>
    </xf>
    <xf numFmtId="38" fontId="5" fillId="0" borderId="76" xfId="35" applyFont="1" applyBorder="1" applyAlignment="1" applyProtection="1">
      <alignment horizontal="center" vertical="center"/>
    </xf>
    <xf numFmtId="0" fontId="5" fillId="0" borderId="37" xfId="35" applyNumberFormat="1" applyFont="1" applyBorder="1" applyAlignment="1" applyProtection="1">
      <alignment vertical="center" shrinkToFit="1"/>
    </xf>
    <xf numFmtId="0" fontId="49" fillId="0" borderId="35" xfId="0" applyFont="1" applyBorder="1" applyAlignment="1" applyProtection="1">
      <alignment vertical="center"/>
    </xf>
    <xf numFmtId="38" fontId="5" fillId="0" borderId="10" xfId="35" applyFont="1" applyBorder="1" applyAlignment="1" applyProtection="1">
      <alignment horizontal="center" vertical="center" textRotation="255"/>
    </xf>
    <xf numFmtId="38" fontId="5" fillId="0" borderId="51" xfId="35" applyFont="1" applyBorder="1" applyAlignment="1" applyProtection="1">
      <alignment horizontal="center" vertical="center"/>
    </xf>
    <xf numFmtId="38" fontId="5" fillId="0" borderId="53" xfId="35" applyFont="1" applyBorder="1" applyAlignment="1" applyProtection="1">
      <alignment vertical="center" shrinkToFit="1"/>
    </xf>
    <xf numFmtId="38" fontId="5" fillId="0" borderId="52" xfId="35" applyFont="1" applyBorder="1" applyAlignment="1" applyProtection="1">
      <alignment vertical="center" shrinkToFit="1"/>
    </xf>
    <xf numFmtId="0" fontId="49" fillId="0" borderId="0" xfId="0" applyFont="1" applyAlignment="1" applyProtection="1">
      <alignment vertical="center"/>
    </xf>
    <xf numFmtId="38" fontId="7" fillId="0" borderId="0" xfId="35" applyFont="1" applyBorder="1" applyAlignment="1" applyProtection="1">
      <alignment vertical="center"/>
    </xf>
    <xf numFmtId="38" fontId="5" fillId="0" borderId="18" xfId="35" applyFont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vertical="center" shrinkToFit="1"/>
    </xf>
    <xf numFmtId="38" fontId="5" fillId="0" borderId="18" xfId="35" applyFont="1" applyBorder="1" applyAlignment="1" applyProtection="1">
      <alignment vertical="center"/>
    </xf>
    <xf numFmtId="0" fontId="5" fillId="0" borderId="37" xfId="0" applyFont="1" applyBorder="1" applyAlignment="1" applyProtection="1">
      <alignment vertical="center"/>
    </xf>
    <xf numFmtId="0" fontId="16" fillId="0" borderId="25" xfId="0" applyFont="1" applyBorder="1" applyAlignment="1" applyProtection="1">
      <alignment vertical="center"/>
    </xf>
    <xf numFmtId="38" fontId="17" fillId="0" borderId="27" xfId="35" applyFont="1" applyBorder="1" applyAlignment="1" applyProtection="1">
      <alignment vertical="center"/>
    </xf>
    <xf numFmtId="38" fontId="5" fillId="0" borderId="37" xfId="35" applyFont="1" applyBorder="1" applyAlignment="1" applyProtection="1">
      <alignment vertical="center" shrinkToFit="1"/>
    </xf>
    <xf numFmtId="0" fontId="7" fillId="0" borderId="31" xfId="0" applyFont="1" applyBorder="1" applyAlignment="1" applyProtection="1">
      <alignment vertical="center"/>
    </xf>
    <xf numFmtId="38" fontId="20" fillId="0" borderId="24" xfId="35" applyFont="1" applyBorder="1" applyAlignment="1" applyProtection="1">
      <alignment vertical="center"/>
    </xf>
    <xf numFmtId="0" fontId="4" fillId="0" borderId="53" xfId="0" applyFont="1" applyBorder="1" applyAlignment="1" applyProtection="1">
      <alignment horizontal="left" vertical="center"/>
    </xf>
    <xf numFmtId="38" fontId="76" fillId="0" borderId="24" xfId="35" applyFont="1" applyBorder="1" applyAlignment="1" applyProtection="1">
      <alignment vertical="center"/>
    </xf>
    <xf numFmtId="0" fontId="16" fillId="0" borderId="44" xfId="0" applyFont="1" applyBorder="1" applyAlignment="1" applyProtection="1">
      <alignment vertical="center"/>
    </xf>
    <xf numFmtId="38" fontId="17" fillId="0" borderId="19" xfId="35" applyFont="1" applyBorder="1" applyAlignment="1" applyProtection="1">
      <alignment vertical="center"/>
    </xf>
    <xf numFmtId="38" fontId="20" fillId="0" borderId="52" xfId="35" applyFont="1" applyBorder="1" applyAlignment="1" applyProtection="1">
      <alignment vertical="center" shrinkToFit="1"/>
    </xf>
    <xf numFmtId="38" fontId="76" fillId="0" borderId="19" xfId="36" applyFont="1" applyBorder="1" applyAlignment="1" applyProtection="1">
      <alignment shrinkToFit="1"/>
    </xf>
    <xf numFmtId="38" fontId="5" fillId="0" borderId="70" xfId="35" applyFont="1" applyBorder="1" applyAlignment="1" applyProtection="1">
      <alignment vertical="center"/>
    </xf>
    <xf numFmtId="0" fontId="74" fillId="0" borderId="67" xfId="0" applyFont="1" applyBorder="1" applyAlignment="1" applyProtection="1">
      <alignment horizontal="left" vertical="center"/>
    </xf>
    <xf numFmtId="0" fontId="5" fillId="0" borderId="69" xfId="0" applyFont="1" applyBorder="1" applyAlignment="1" applyProtection="1">
      <alignment vertical="center"/>
    </xf>
    <xf numFmtId="0" fontId="7" fillId="0" borderId="45" xfId="0" applyFont="1" applyBorder="1" applyAlignment="1" applyProtection="1">
      <alignment vertical="center"/>
    </xf>
    <xf numFmtId="38" fontId="5" fillId="0" borderId="10" xfId="35" applyFont="1" applyBorder="1" applyAlignment="1" applyProtection="1">
      <alignment horizontal="center" vertical="center" textRotation="255"/>
    </xf>
    <xf numFmtId="38" fontId="20" fillId="0" borderId="19" xfId="35" applyFont="1" applyBorder="1" applyAlignment="1" applyProtection="1">
      <alignment vertical="center"/>
    </xf>
    <xf numFmtId="0" fontId="13" fillId="0" borderId="24" xfId="0" applyFont="1" applyBorder="1" applyAlignment="1" applyProtection="1">
      <alignment vertical="center"/>
    </xf>
    <xf numFmtId="38" fontId="20" fillId="0" borderId="20" xfId="35" applyFont="1" applyBorder="1" applyAlignment="1" applyProtection="1">
      <alignment vertical="center" shrinkToFit="1"/>
    </xf>
    <xf numFmtId="38" fontId="5" fillId="0" borderId="70" xfId="35" applyFont="1" applyBorder="1" applyAlignment="1" applyProtection="1">
      <alignment vertical="center" shrinkToFit="1"/>
    </xf>
    <xf numFmtId="0" fontId="13" fillId="0" borderId="83" xfId="0" applyFont="1" applyBorder="1" applyAlignment="1" applyProtection="1">
      <alignment vertical="center"/>
    </xf>
    <xf numFmtId="38" fontId="5" fillId="0" borderId="74" xfId="35" applyFont="1" applyBorder="1" applyAlignment="1" applyProtection="1">
      <alignment vertical="center" shrinkToFit="1"/>
    </xf>
    <xf numFmtId="0" fontId="49" fillId="0" borderId="65" xfId="0" applyFont="1" applyBorder="1" applyAlignment="1" applyProtection="1">
      <alignment horizontal="center" vertical="center"/>
    </xf>
    <xf numFmtId="38" fontId="7" fillId="0" borderId="12" xfId="35" applyFont="1" applyBorder="1" applyAlignment="1" applyProtection="1">
      <alignment vertical="center" shrinkToFit="1"/>
    </xf>
    <xf numFmtId="38" fontId="5" fillId="0" borderId="49" xfId="35" applyFont="1" applyBorder="1" applyAlignment="1" applyProtection="1">
      <alignment vertical="center"/>
    </xf>
    <xf numFmtId="38" fontId="5" fillId="0" borderId="14" xfId="35" applyFont="1" applyBorder="1" applyAlignment="1" applyProtection="1">
      <alignment horizontal="center" vertical="center" textRotation="255"/>
    </xf>
    <xf numFmtId="38" fontId="5" fillId="0" borderId="47" xfId="35" applyFont="1" applyBorder="1" applyAlignment="1" applyProtection="1">
      <alignment horizontal="center" vertical="center"/>
    </xf>
    <xf numFmtId="38" fontId="5" fillId="0" borderId="46" xfId="35" applyFont="1" applyBorder="1" applyAlignment="1" applyProtection="1">
      <alignment horizontal="center" vertical="center"/>
    </xf>
    <xf numFmtId="38" fontId="5" fillId="0" borderId="40" xfId="35" applyFont="1" applyBorder="1" applyAlignment="1" applyProtection="1">
      <alignment horizontal="left" vertical="center" shrinkToFit="1"/>
    </xf>
    <xf numFmtId="38" fontId="5" fillId="0" borderId="68" xfId="35" applyFont="1" applyBorder="1" applyAlignment="1" applyProtection="1">
      <alignment horizontal="left" vertical="center" shrinkToFit="1"/>
    </xf>
    <xf numFmtId="0" fontId="49" fillId="0" borderId="38" xfId="0" applyFont="1" applyBorder="1" applyAlignment="1" applyProtection="1">
      <alignment vertical="center"/>
    </xf>
    <xf numFmtId="38" fontId="5" fillId="0" borderId="40" xfId="35" applyFont="1" applyBorder="1" applyAlignment="1" applyProtection="1">
      <alignment vertical="center" shrinkToFit="1"/>
    </xf>
    <xf numFmtId="38" fontId="20" fillId="0" borderId="67" xfId="35" applyFont="1" applyBorder="1" applyAlignment="1" applyProtection="1">
      <alignment vertical="center" shrinkToFit="1"/>
    </xf>
    <xf numFmtId="0" fontId="49" fillId="0" borderId="87" xfId="0" applyFont="1" applyBorder="1" applyAlignment="1" applyProtection="1">
      <alignment vertical="center"/>
    </xf>
    <xf numFmtId="38" fontId="7" fillId="0" borderId="87" xfId="35" applyFont="1" applyBorder="1" applyAlignment="1" applyProtection="1">
      <alignment vertical="center"/>
    </xf>
    <xf numFmtId="0" fontId="16" fillId="0" borderId="38" xfId="0" applyFont="1" applyBorder="1" applyAlignment="1" applyProtection="1">
      <alignment vertical="center"/>
    </xf>
    <xf numFmtId="38" fontId="5" fillId="0" borderId="28" xfId="35" applyFont="1" applyBorder="1" applyAlignment="1" applyProtection="1">
      <alignment horizontal="left" vertical="center" shrinkToFit="1"/>
    </xf>
    <xf numFmtId="38" fontId="76" fillId="0" borderId="36" xfId="36" applyFont="1" applyBorder="1" applyAlignment="1" applyProtection="1">
      <alignment shrinkToFit="1"/>
    </xf>
    <xf numFmtId="38" fontId="20" fillId="0" borderId="53" xfId="35" applyFont="1" applyBorder="1" applyAlignment="1" applyProtection="1">
      <alignment vertical="center" shrinkToFit="1"/>
    </xf>
    <xf numFmtId="38" fontId="5" fillId="0" borderId="10" xfId="35" applyFont="1" applyBorder="1" applyAlignment="1" applyProtection="1">
      <alignment horizontal="center" vertical="center"/>
    </xf>
    <xf numFmtId="38" fontId="5" fillId="0" borderId="19" xfId="35" applyFont="1" applyBorder="1" applyAlignment="1" applyProtection="1">
      <alignment horizontal="center" vertical="center"/>
    </xf>
    <xf numFmtId="38" fontId="29" fillId="0" borderId="11" xfId="35" applyFont="1" applyBorder="1" applyAlignment="1" applyProtection="1">
      <alignment horizontal="left" vertical="center" shrinkToFit="1"/>
    </xf>
    <xf numFmtId="0" fontId="13" fillId="0" borderId="21" xfId="0" applyFont="1" applyBorder="1" applyAlignment="1" applyProtection="1">
      <alignment vertical="center"/>
    </xf>
    <xf numFmtId="0" fontId="5" fillId="0" borderId="10" xfId="0" applyFont="1" applyBorder="1" applyAlignment="1" applyProtection="1">
      <alignment vertical="center" shrinkToFit="1"/>
    </xf>
    <xf numFmtId="0" fontId="7" fillId="0" borderId="16" xfId="0" applyFont="1" applyBorder="1" applyAlignment="1" applyProtection="1">
      <alignment vertical="center"/>
    </xf>
    <xf numFmtId="38" fontId="5" fillId="0" borderId="19" xfId="35" applyFont="1" applyBorder="1" applyAlignment="1" applyProtection="1">
      <alignment horizontal="right" vertical="center"/>
    </xf>
    <xf numFmtId="0" fontId="16" fillId="0" borderId="36" xfId="0" applyFont="1" applyBorder="1" applyAlignment="1" applyProtection="1">
      <alignment vertical="center"/>
    </xf>
    <xf numFmtId="38" fontId="29" fillId="0" borderId="86" xfId="35" applyFont="1" applyBorder="1" applyAlignment="1" applyProtection="1">
      <alignment vertical="center" shrinkToFit="1"/>
    </xf>
    <xf numFmtId="0" fontId="77" fillId="0" borderId="12" xfId="0" applyFont="1" applyBorder="1" applyAlignment="1" applyProtection="1">
      <alignment vertical="center"/>
    </xf>
    <xf numFmtId="38" fontId="7" fillId="0" borderId="43" xfId="0" applyNumberFormat="1" applyFont="1" applyBorder="1" applyAlignment="1" applyProtection="1">
      <alignment vertical="center" shrinkToFit="1"/>
    </xf>
    <xf numFmtId="38" fontId="5" fillId="0" borderId="10" xfId="35" applyFont="1" applyBorder="1" applyAlignment="1" applyProtection="1">
      <alignment vertical="center" shrinkToFit="1"/>
    </xf>
    <xf numFmtId="0" fontId="5" fillId="0" borderId="31" xfId="0" applyFont="1" applyBorder="1" applyAlignment="1" applyProtection="1">
      <alignment vertical="center"/>
    </xf>
    <xf numFmtId="0" fontId="49" fillId="0" borderId="32" xfId="0" applyFont="1" applyBorder="1" applyAlignment="1" applyProtection="1">
      <alignment vertical="center"/>
    </xf>
    <xf numFmtId="0" fontId="7" fillId="0" borderId="65" xfId="0" applyFont="1" applyBorder="1" applyAlignment="1" applyProtection="1">
      <alignment vertical="center"/>
    </xf>
    <xf numFmtId="38" fontId="20" fillId="0" borderId="72" xfId="35" applyFont="1" applyBorder="1" applyAlignment="1" applyProtection="1">
      <alignment vertical="center" shrinkToFit="1"/>
    </xf>
    <xf numFmtId="0" fontId="49" fillId="0" borderId="41" xfId="0" applyFont="1" applyBorder="1" applyAlignment="1" applyProtection="1">
      <alignment vertical="center"/>
    </xf>
    <xf numFmtId="38" fontId="7" fillId="0" borderId="41" xfId="35" applyFont="1" applyBorder="1" applyAlignment="1" applyProtection="1">
      <alignment vertical="center"/>
    </xf>
    <xf numFmtId="38" fontId="5" fillId="0" borderId="29" xfId="35" applyFont="1" applyBorder="1" applyAlignment="1" applyProtection="1">
      <alignment horizontal="right" vertical="center"/>
    </xf>
    <xf numFmtId="0" fontId="16" fillId="0" borderId="41" xfId="0" applyFont="1" applyBorder="1" applyAlignment="1" applyProtection="1">
      <alignment vertical="center"/>
    </xf>
    <xf numFmtId="38" fontId="82" fillId="0" borderId="12" xfId="36" applyFont="1" applyBorder="1" applyAlignment="1" applyProtection="1">
      <alignment shrinkToFit="1"/>
    </xf>
    <xf numFmtId="38" fontId="5" fillId="0" borderId="20" xfId="35" applyFont="1" applyBorder="1" applyAlignment="1" applyProtection="1">
      <alignment horizontal="left" vertical="center" shrinkToFit="1"/>
    </xf>
    <xf numFmtId="38" fontId="20" fillId="0" borderId="37" xfId="35" applyFont="1" applyBorder="1" applyAlignment="1" applyProtection="1">
      <alignment vertical="center"/>
    </xf>
    <xf numFmtId="38" fontId="5" fillId="0" borderId="36" xfId="35" applyFont="1" applyBorder="1" applyAlignment="1" applyProtection="1">
      <alignment vertical="center" shrinkToFit="1"/>
    </xf>
    <xf numFmtId="38" fontId="20" fillId="0" borderId="53" xfId="35" applyFont="1" applyBorder="1" applyAlignment="1" applyProtection="1">
      <alignment vertical="center"/>
    </xf>
    <xf numFmtId="38" fontId="5" fillId="0" borderId="31" xfId="35" applyFont="1" applyBorder="1" applyAlignment="1" applyProtection="1">
      <alignment horizontal="left" vertical="center" shrinkToFit="1"/>
    </xf>
    <xf numFmtId="38" fontId="20" fillId="0" borderId="74" xfId="35" applyFont="1" applyBorder="1" applyAlignment="1" applyProtection="1">
      <alignment vertical="center" shrinkToFit="1"/>
    </xf>
    <xf numFmtId="38" fontId="76" fillId="0" borderId="32" xfId="36" applyFont="1" applyBorder="1" applyAlignment="1" applyProtection="1">
      <alignment shrinkToFit="1"/>
    </xf>
    <xf numFmtId="38" fontId="20" fillId="0" borderId="74" xfId="35" applyFont="1" applyBorder="1" applyAlignment="1" applyProtection="1">
      <alignment vertical="center"/>
    </xf>
    <xf numFmtId="38" fontId="17" fillId="0" borderId="83" xfId="35" applyFont="1" applyBorder="1" applyAlignment="1" applyProtection="1">
      <alignment vertical="center"/>
    </xf>
    <xf numFmtId="38" fontId="5" fillId="0" borderId="30" xfId="35" applyFont="1" applyBorder="1" applyAlignment="1" applyProtection="1">
      <alignment horizontal="right" vertical="center"/>
    </xf>
    <xf numFmtId="38" fontId="29" fillId="0" borderId="12" xfId="35" applyFont="1" applyBorder="1" applyAlignment="1" applyProtection="1">
      <alignment horizontal="right" vertical="center"/>
    </xf>
    <xf numFmtId="38" fontId="82" fillId="0" borderId="12" xfId="35" applyFont="1" applyBorder="1" applyAlignment="1" applyProtection="1">
      <alignment vertical="center" shrinkToFit="1"/>
    </xf>
    <xf numFmtId="0" fontId="5" fillId="0" borderId="29" xfId="0" applyFont="1" applyBorder="1" applyAlignment="1" applyProtection="1">
      <alignment horizontal="right" vertical="center"/>
    </xf>
    <xf numFmtId="0" fontId="7" fillId="0" borderId="41" xfId="0" applyFont="1" applyBorder="1" applyAlignment="1" applyProtection="1">
      <alignment vertical="center"/>
    </xf>
    <xf numFmtId="38" fontId="7" fillId="0" borderId="48" xfId="0" applyNumberFormat="1" applyFont="1" applyBorder="1" applyAlignment="1" applyProtection="1">
      <alignment vertical="center"/>
    </xf>
    <xf numFmtId="38" fontId="82" fillId="0" borderId="30" xfId="36" applyFont="1" applyBorder="1" applyAlignment="1" applyProtection="1">
      <alignment shrinkToFit="1"/>
    </xf>
    <xf numFmtId="38" fontId="21" fillId="0" borderId="13" xfId="35" applyFont="1" applyBorder="1" applyAlignment="1" applyProtection="1">
      <alignment vertical="center"/>
    </xf>
    <xf numFmtId="38" fontId="5" fillId="0" borderId="12" xfId="35" applyFont="1" applyBorder="1" applyAlignment="1" applyProtection="1">
      <alignment horizontal="right" vertical="center"/>
    </xf>
    <xf numFmtId="38" fontId="7" fillId="0" borderId="48" xfId="35" applyFont="1" applyBorder="1" applyAlignment="1" applyProtection="1">
      <alignment vertical="center" shrinkToFit="1"/>
    </xf>
    <xf numFmtId="38" fontId="82" fillId="0" borderId="92" xfId="36" applyFont="1" applyBorder="1" applyAlignment="1" applyProtection="1">
      <alignment shrinkToFit="1"/>
    </xf>
    <xf numFmtId="38" fontId="7" fillId="0" borderId="0" xfId="35" applyFont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38" fontId="29" fillId="0" borderId="0" xfId="35" applyFont="1" applyProtection="1"/>
    <xf numFmtId="0" fontId="29" fillId="0" borderId="0" xfId="0" applyFont="1" applyProtection="1"/>
    <xf numFmtId="38" fontId="18" fillId="0" borderId="0" xfId="0" applyNumberFormat="1" applyFont="1" applyAlignment="1" applyProtection="1">
      <alignment horizontal="right"/>
    </xf>
    <xf numFmtId="38" fontId="5" fillId="0" borderId="0" xfId="35" applyFont="1" applyAlignment="1" applyProtection="1">
      <alignment horizontal="right"/>
    </xf>
    <xf numFmtId="0" fontId="83" fillId="0" borderId="18" xfId="0" applyFont="1" applyBorder="1" applyAlignment="1" applyProtection="1">
      <alignment vertical="center"/>
      <protection locked="0"/>
    </xf>
    <xf numFmtId="38" fontId="83" fillId="0" borderId="49" xfId="36" applyFont="1" applyBorder="1" applyAlignment="1" applyProtection="1">
      <alignment shrinkToFit="1"/>
      <protection locked="0"/>
    </xf>
    <xf numFmtId="0" fontId="83" fillId="0" borderId="19" xfId="0" applyFont="1" applyBorder="1" applyAlignment="1" applyProtection="1">
      <alignment vertical="center"/>
      <protection locked="0"/>
    </xf>
    <xf numFmtId="182" fontId="3" fillId="0" borderId="19" xfId="0" applyNumberFormat="1" applyFont="1" applyBorder="1" applyAlignment="1" applyProtection="1">
      <alignment horizontal="center"/>
    </xf>
    <xf numFmtId="0" fontId="9" fillId="0" borderId="19" xfId="0" applyFont="1" applyBorder="1" applyAlignment="1" applyProtection="1">
      <alignment horizontal="center" vertical="center"/>
    </xf>
    <xf numFmtId="0" fontId="3" fillId="0" borderId="30" xfId="0" applyFont="1" applyBorder="1" applyAlignment="1" applyProtection="1">
      <alignment vertical="center"/>
    </xf>
    <xf numFmtId="0" fontId="7" fillId="0" borderId="47" xfId="0" applyFont="1" applyBorder="1" applyAlignment="1" applyProtection="1">
      <alignment horizontal="center" vertical="center"/>
    </xf>
    <xf numFmtId="0" fontId="0" fillId="0" borderId="63" xfId="0" applyBorder="1" applyProtection="1"/>
    <xf numFmtId="0" fontId="0" fillId="0" borderId="46" xfId="0" applyBorder="1" applyProtection="1"/>
    <xf numFmtId="38" fontId="5" fillId="0" borderId="40" xfId="35" applyFont="1" applyBorder="1" applyAlignment="1" applyProtection="1">
      <alignment horizontal="left" vertical="center" shrinkToFit="1"/>
    </xf>
    <xf numFmtId="38" fontId="5" fillId="0" borderId="87" xfId="35" applyFont="1" applyBorder="1" applyAlignment="1" applyProtection="1">
      <alignment horizontal="left" vertical="center" shrinkToFit="1"/>
    </xf>
    <xf numFmtId="38" fontId="5" fillId="0" borderId="90" xfId="35" applyFont="1" applyBorder="1" applyAlignment="1" applyProtection="1">
      <alignment horizontal="left" vertical="center" shrinkToFit="1"/>
    </xf>
    <xf numFmtId="38" fontId="28" fillId="0" borderId="47" xfId="35" applyFont="1" applyBorder="1" applyAlignment="1" applyProtection="1">
      <alignment vertical="center"/>
    </xf>
    <xf numFmtId="0" fontId="16" fillId="0" borderId="69" xfId="0" applyFont="1" applyBorder="1" applyAlignment="1" applyProtection="1">
      <alignment vertical="center"/>
    </xf>
    <xf numFmtId="38" fontId="11" fillId="0" borderId="46" xfId="35" applyFont="1" applyBorder="1" applyAlignment="1" applyProtection="1">
      <alignment vertical="center"/>
    </xf>
    <xf numFmtId="38" fontId="5" fillId="0" borderId="40" xfId="35" applyFont="1" applyBorder="1" applyAlignment="1" applyProtection="1">
      <alignment vertical="center" shrinkToFit="1"/>
    </xf>
    <xf numFmtId="38" fontId="5" fillId="0" borderId="87" xfId="35" applyFont="1" applyBorder="1" applyAlignment="1" applyProtection="1">
      <alignment vertical="center" shrinkToFit="1"/>
    </xf>
    <xf numFmtId="38" fontId="5" fillId="0" borderId="90" xfId="35" applyFont="1" applyBorder="1" applyAlignment="1" applyProtection="1">
      <alignment vertical="center" shrinkToFit="1"/>
    </xf>
    <xf numFmtId="38" fontId="5" fillId="0" borderId="47" xfId="35" applyFont="1" applyBorder="1" applyAlignment="1" applyProtection="1">
      <alignment vertical="center"/>
    </xf>
    <xf numFmtId="38" fontId="17" fillId="0" borderId="46" xfId="35" applyFont="1" applyBorder="1" applyAlignment="1" applyProtection="1">
      <alignment vertical="center"/>
    </xf>
    <xf numFmtId="0" fontId="0" fillId="0" borderId="10" xfId="0" applyBorder="1" applyProtection="1"/>
    <xf numFmtId="0" fontId="0" fillId="0" borderId="0" xfId="0" applyProtection="1"/>
    <xf numFmtId="0" fontId="0" fillId="0" borderId="19" xfId="0" applyBorder="1" applyProtection="1"/>
    <xf numFmtId="38" fontId="5" fillId="0" borderId="20" xfId="35" applyFont="1" applyBorder="1" applyAlignment="1" applyProtection="1">
      <alignment horizontal="right" vertical="center"/>
    </xf>
    <xf numFmtId="38" fontId="21" fillId="0" borderId="23" xfId="35" applyFont="1" applyBorder="1" applyAlignment="1" applyProtection="1">
      <alignment vertical="center"/>
    </xf>
    <xf numFmtId="38" fontId="7" fillId="0" borderId="31" xfId="35" applyFont="1" applyBorder="1" applyAlignment="1" applyProtection="1">
      <alignment vertical="center"/>
    </xf>
    <xf numFmtId="38" fontId="7" fillId="0" borderId="65" xfId="35" applyFont="1" applyBorder="1" applyAlignment="1" applyProtection="1">
      <alignment vertical="center"/>
    </xf>
    <xf numFmtId="38" fontId="7" fillId="0" borderId="34" xfId="35" applyFont="1" applyBorder="1" applyAlignment="1" applyProtection="1">
      <alignment vertical="center"/>
    </xf>
    <xf numFmtId="38" fontId="7" fillId="0" borderId="43" xfId="35" applyFont="1" applyBorder="1" applyAlignment="1" applyProtection="1">
      <alignment horizontal="right" vertical="center"/>
    </xf>
    <xf numFmtId="38" fontId="82" fillId="0" borderId="13" xfId="35" applyFont="1" applyBorder="1" applyAlignment="1" applyProtection="1">
      <alignment vertical="center"/>
    </xf>
    <xf numFmtId="0" fontId="7" fillId="0" borderId="67" xfId="0" applyFont="1" applyBorder="1" applyAlignment="1" applyProtection="1">
      <alignment horizontal="center" vertical="top" textRotation="255" shrinkToFit="1"/>
    </xf>
    <xf numFmtId="0" fontId="7" fillId="0" borderId="64" xfId="0" applyFont="1" applyBorder="1" applyAlignment="1" applyProtection="1">
      <alignment horizontal="center" vertical="center" textRotation="255"/>
    </xf>
    <xf numFmtId="38" fontId="17" fillId="0" borderId="49" xfId="35" applyFont="1" applyBorder="1" applyAlignment="1" applyProtection="1">
      <alignment vertical="center"/>
    </xf>
    <xf numFmtId="38" fontId="5" fillId="0" borderId="68" xfId="35" applyFont="1" applyBorder="1" applyAlignment="1" applyProtection="1">
      <alignment horizontal="left" vertical="center"/>
    </xf>
    <xf numFmtId="0" fontId="7" fillId="0" borderId="52" xfId="0" applyFont="1" applyBorder="1" applyAlignment="1" applyProtection="1">
      <alignment horizontal="center" vertical="top" textRotation="255" shrinkToFit="1"/>
    </xf>
    <xf numFmtId="0" fontId="7" fillId="0" borderId="45" xfId="0" applyFont="1" applyBorder="1" applyAlignment="1" applyProtection="1">
      <alignment horizontal="center" vertical="center" textRotation="255"/>
    </xf>
    <xf numFmtId="38" fontId="5" fillId="0" borderId="52" xfId="35" applyFont="1" applyBorder="1" applyAlignment="1" applyProtection="1">
      <alignment vertical="center"/>
    </xf>
    <xf numFmtId="0" fontId="7" fillId="0" borderId="37" xfId="0" applyFont="1" applyBorder="1" applyAlignment="1" applyProtection="1">
      <alignment horizontal="center" vertical="top" textRotation="255" shrinkToFit="1"/>
    </xf>
    <xf numFmtId="38" fontId="5" fillId="0" borderId="24" xfId="35" applyFont="1" applyBorder="1" applyAlignment="1" applyProtection="1">
      <alignment horizontal="left" vertical="center"/>
    </xf>
    <xf numFmtId="0" fontId="0" fillId="0" borderId="65" xfId="0" applyBorder="1" applyProtection="1"/>
    <xf numFmtId="38" fontId="7" fillId="0" borderId="30" xfId="35" applyFont="1" applyBorder="1" applyAlignment="1" applyProtection="1">
      <alignment vertical="center"/>
    </xf>
    <xf numFmtId="38" fontId="7" fillId="0" borderId="11" xfId="35" applyFont="1" applyBorder="1" applyAlignment="1" applyProtection="1">
      <alignment vertical="center"/>
    </xf>
    <xf numFmtId="38" fontId="7" fillId="0" borderId="12" xfId="0" applyNumberFormat="1" applyFont="1" applyBorder="1" applyAlignment="1" applyProtection="1">
      <alignment vertical="center"/>
    </xf>
    <xf numFmtId="0" fontId="7" fillId="0" borderId="67" xfId="0" applyFont="1" applyBorder="1" applyAlignment="1" applyProtection="1">
      <alignment horizontal="center" vertical="center" textRotation="255"/>
    </xf>
    <xf numFmtId="0" fontId="7" fillId="0" borderId="64" xfId="0" applyFont="1" applyBorder="1" applyAlignment="1" applyProtection="1">
      <alignment horizontal="center" vertical="center" textRotation="255"/>
    </xf>
    <xf numFmtId="38" fontId="5" fillId="0" borderId="49" xfId="35" applyFont="1" applyBorder="1" applyAlignment="1" applyProtection="1">
      <alignment horizontal="left" vertical="center"/>
    </xf>
    <xf numFmtId="0" fontId="16" fillId="0" borderId="0" xfId="0" applyFont="1" applyAlignment="1" applyProtection="1">
      <alignment vertical="center"/>
    </xf>
    <xf numFmtId="38" fontId="7" fillId="0" borderId="0" xfId="35" applyFont="1" applyAlignment="1" applyProtection="1">
      <alignment vertical="center"/>
    </xf>
    <xf numFmtId="0" fontId="7" fillId="0" borderId="52" xfId="0" applyFont="1" applyBorder="1" applyAlignment="1" applyProtection="1">
      <alignment horizontal="center" vertical="center" textRotation="255"/>
    </xf>
    <xf numFmtId="0" fontId="7" fillId="0" borderId="26" xfId="0" applyFont="1" applyBorder="1" applyAlignment="1" applyProtection="1">
      <alignment horizontal="center" vertical="center" textRotation="255"/>
    </xf>
    <xf numFmtId="0" fontId="7" fillId="0" borderId="20" xfId="0" applyFont="1" applyBorder="1" applyAlignment="1" applyProtection="1">
      <alignment vertical="center" shrinkToFit="1"/>
    </xf>
    <xf numFmtId="0" fontId="7" fillId="0" borderId="36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vertical="center"/>
    </xf>
    <xf numFmtId="0" fontId="7" fillId="0" borderId="23" xfId="0" applyFont="1" applyBorder="1" applyAlignment="1" applyProtection="1">
      <alignment vertical="center"/>
    </xf>
    <xf numFmtId="0" fontId="7" fillId="0" borderId="16" xfId="0" applyFont="1" applyBorder="1" applyAlignment="1" applyProtection="1">
      <alignment horizontal="center" vertical="center" textRotation="255"/>
    </xf>
    <xf numFmtId="0" fontId="49" fillId="0" borderId="36" xfId="0" applyFont="1" applyBorder="1" applyAlignment="1" applyProtection="1">
      <alignment horizontal="center" vertical="center"/>
    </xf>
    <xf numFmtId="38" fontId="76" fillId="0" borderId="50" xfId="35" applyFont="1" applyBorder="1" applyAlignment="1" applyProtection="1">
      <alignment vertical="center"/>
    </xf>
    <xf numFmtId="38" fontId="5" fillId="0" borderId="28" xfId="35" applyFont="1" applyBorder="1" applyAlignment="1" applyProtection="1">
      <alignment vertical="center" shrinkToFit="1"/>
    </xf>
    <xf numFmtId="0" fontId="7" fillId="0" borderId="44" xfId="0" applyFont="1" applyBorder="1" applyAlignment="1" applyProtection="1">
      <alignment vertical="center"/>
    </xf>
    <xf numFmtId="0" fontId="7" fillId="0" borderId="37" xfId="0" applyFont="1" applyBorder="1" applyAlignment="1" applyProtection="1">
      <alignment horizontal="center" vertical="center" textRotation="255"/>
    </xf>
    <xf numFmtId="0" fontId="7" fillId="0" borderId="35" xfId="0" applyFont="1" applyBorder="1" applyAlignment="1" applyProtection="1">
      <alignment vertical="center"/>
    </xf>
    <xf numFmtId="0" fontId="7" fillId="0" borderId="17" xfId="0" applyFont="1" applyBorder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7" fillId="0" borderId="50" xfId="0" applyFont="1" applyBorder="1" applyAlignment="1" applyProtection="1">
      <alignment vertical="center"/>
    </xf>
    <xf numFmtId="38" fontId="5" fillId="0" borderId="20" xfId="35" applyFont="1" applyBorder="1" applyAlignment="1" applyProtection="1">
      <alignment horizontal="right" vertical="center" shrinkToFit="1"/>
    </xf>
    <xf numFmtId="38" fontId="5" fillId="0" borderId="53" xfId="35" applyFont="1" applyBorder="1" applyAlignment="1" applyProtection="1">
      <alignment horizontal="left" vertical="center"/>
    </xf>
    <xf numFmtId="38" fontId="7" fillId="0" borderId="29" xfId="35" applyFont="1" applyBorder="1" applyAlignment="1" applyProtection="1">
      <alignment horizontal="center" vertical="center"/>
    </xf>
    <xf numFmtId="38" fontId="7" fillId="0" borderId="41" xfId="35" applyFont="1" applyBorder="1" applyAlignment="1" applyProtection="1">
      <alignment horizontal="center" vertical="center"/>
    </xf>
    <xf numFmtId="38" fontId="7" fillId="0" borderId="47" xfId="35" applyFont="1" applyBorder="1" applyAlignment="1" applyProtection="1">
      <alignment horizontal="center" vertical="center" textRotation="255"/>
    </xf>
    <xf numFmtId="38" fontId="7" fillId="0" borderId="63" xfId="35" applyFont="1" applyBorder="1" applyAlignment="1" applyProtection="1">
      <alignment horizontal="center" vertical="center" textRotation="255"/>
    </xf>
    <xf numFmtId="38" fontId="5" fillId="0" borderId="46" xfId="35" applyFont="1" applyBorder="1" applyAlignment="1" applyProtection="1">
      <alignment vertical="center"/>
    </xf>
    <xf numFmtId="0" fontId="49" fillId="0" borderId="44" xfId="0" applyFont="1" applyBorder="1" applyAlignment="1" applyProtection="1">
      <alignment vertical="center"/>
    </xf>
    <xf numFmtId="0" fontId="4" fillId="0" borderId="38" xfId="48" applyFont="1" applyBorder="1" applyAlignment="1" applyProtection="1">
      <alignment vertical="center" shrinkToFit="1"/>
    </xf>
    <xf numFmtId="38" fontId="7" fillId="0" borderId="14" xfId="35" applyFont="1" applyBorder="1" applyAlignment="1" applyProtection="1">
      <alignment vertical="center"/>
    </xf>
    <xf numFmtId="38" fontId="7" fillId="0" borderId="10" xfId="35" applyFont="1" applyBorder="1" applyAlignment="1" applyProtection="1">
      <alignment horizontal="center" vertical="center" textRotation="255"/>
    </xf>
    <xf numFmtId="38" fontId="7" fillId="0" borderId="0" xfId="35" applyFont="1" applyAlignment="1" applyProtection="1">
      <alignment horizontal="center" vertical="center" textRotation="255"/>
    </xf>
    <xf numFmtId="38" fontId="7" fillId="0" borderId="19" xfId="35" applyFont="1" applyBorder="1" applyAlignment="1" applyProtection="1">
      <alignment horizontal="center" vertical="center"/>
    </xf>
    <xf numFmtId="38" fontId="20" fillId="0" borderId="20" xfId="35" applyFont="1" applyBorder="1" applyAlignment="1" applyProtection="1">
      <alignment vertical="center"/>
    </xf>
    <xf numFmtId="38" fontId="5" fillId="0" borderId="50" xfId="35" applyFont="1" applyBorder="1" applyAlignment="1" applyProtection="1">
      <alignment horizontal="left" vertical="center"/>
    </xf>
    <xf numFmtId="38" fontId="5" fillId="0" borderId="18" xfId="35" applyFont="1" applyBorder="1" applyAlignment="1" applyProtection="1">
      <alignment horizontal="right" vertical="center"/>
    </xf>
    <xf numFmtId="38" fontId="7" fillId="0" borderId="14" xfId="35" applyFont="1" applyBorder="1" applyAlignment="1" applyProtection="1">
      <alignment horizontal="center" vertical="center" textRotation="255"/>
    </xf>
    <xf numFmtId="38" fontId="7" fillId="0" borderId="35" xfId="35" applyFont="1" applyBorder="1" applyAlignment="1" applyProtection="1">
      <alignment horizontal="center" vertical="center" textRotation="255"/>
    </xf>
    <xf numFmtId="0" fontId="20" fillId="0" borderId="12" xfId="0" applyFont="1" applyBorder="1" applyAlignment="1" applyProtection="1">
      <alignment vertical="center"/>
    </xf>
    <xf numFmtId="38" fontId="24" fillId="0" borderId="12" xfId="35" applyFont="1" applyBorder="1" applyAlignment="1" applyProtection="1">
      <alignment vertical="center"/>
    </xf>
    <xf numFmtId="0" fontId="20" fillId="0" borderId="0" xfId="0" applyFont="1" applyAlignment="1" applyProtection="1">
      <alignment vertical="center"/>
    </xf>
    <xf numFmtId="38" fontId="24" fillId="0" borderId="0" xfId="35" applyFont="1" applyAlignment="1" applyProtection="1">
      <alignment vertical="center"/>
    </xf>
    <xf numFmtId="38" fontId="21" fillId="0" borderId="0" xfId="35" applyFont="1" applyAlignment="1" applyProtection="1">
      <alignment vertical="center"/>
    </xf>
    <xf numFmtId="38" fontId="5" fillId="0" borderId="0" xfId="35" applyFont="1" applyAlignment="1" applyProtection="1">
      <alignment vertical="center"/>
    </xf>
    <xf numFmtId="38" fontId="17" fillId="0" borderId="0" xfId="35" applyFont="1" applyAlignment="1" applyProtection="1">
      <alignment vertical="center"/>
    </xf>
    <xf numFmtId="38" fontId="5" fillId="0" borderId="0" xfId="35" applyFont="1" applyAlignment="1" applyProtection="1">
      <alignment horizontal="right" vertical="center"/>
    </xf>
    <xf numFmtId="0" fontId="9" fillId="0" borderId="0" xfId="0" applyFont="1" applyAlignment="1" applyProtection="1">
      <alignment horizontal="center" vertical="top" textRotation="255"/>
    </xf>
    <xf numFmtId="38" fontId="19" fillId="0" borderId="0" xfId="35" applyFont="1" applyProtection="1"/>
    <xf numFmtId="38" fontId="76" fillId="0" borderId="90" xfId="35" applyFont="1" applyBorder="1" applyAlignment="1" applyProtection="1">
      <alignment vertical="center"/>
      <protection locked="0"/>
    </xf>
    <xf numFmtId="38" fontId="7" fillId="0" borderId="67" xfId="35" applyFont="1" applyBorder="1" applyAlignment="1" applyProtection="1">
      <alignment horizontal="center" vertical="center" textRotation="255"/>
    </xf>
    <xf numFmtId="38" fontId="5" fillId="0" borderId="14" xfId="35" applyFont="1" applyFill="1" applyBorder="1" applyAlignment="1" applyProtection="1">
      <alignment vertical="center"/>
    </xf>
    <xf numFmtId="38" fontId="7" fillId="0" borderId="16" xfId="35" applyFont="1" applyFill="1" applyBorder="1" applyAlignment="1" applyProtection="1">
      <alignment vertical="center"/>
    </xf>
    <xf numFmtId="38" fontId="76" fillId="0" borderId="23" xfId="36" applyFont="1" applyFill="1" applyBorder="1" applyAlignment="1" applyProtection="1">
      <alignment shrinkToFit="1"/>
    </xf>
    <xf numFmtId="38" fontId="7" fillId="0" borderId="52" xfId="35" applyFont="1" applyBorder="1" applyAlignment="1" applyProtection="1">
      <alignment horizontal="center" vertical="center" textRotation="255"/>
    </xf>
    <xf numFmtId="38" fontId="5" fillId="0" borderId="50" xfId="35" applyFont="1" applyBorder="1" applyAlignment="1" applyProtection="1">
      <alignment vertical="center"/>
    </xf>
    <xf numFmtId="38" fontId="5" fillId="0" borderId="20" xfId="35" applyFont="1" applyFill="1" applyBorder="1" applyAlignment="1" applyProtection="1">
      <alignment vertical="center"/>
    </xf>
    <xf numFmtId="38" fontId="7" fillId="0" borderId="22" xfId="35" applyFont="1" applyFill="1" applyBorder="1" applyAlignment="1" applyProtection="1">
      <alignment vertical="center"/>
    </xf>
    <xf numFmtId="38" fontId="5" fillId="0" borderId="14" xfId="35" applyFont="1" applyFill="1" applyBorder="1" applyAlignment="1" applyProtection="1">
      <alignment horizontal="left" vertical="center"/>
    </xf>
    <xf numFmtId="38" fontId="7" fillId="0" borderId="37" xfId="35" applyFont="1" applyBorder="1" applyAlignment="1" applyProtection="1">
      <alignment horizontal="center" vertical="center" textRotation="255"/>
    </xf>
    <xf numFmtId="38" fontId="5" fillId="0" borderId="29" xfId="35" applyFont="1" applyBorder="1" applyAlignment="1" applyProtection="1">
      <alignment vertical="center"/>
    </xf>
    <xf numFmtId="0" fontId="49" fillId="0" borderId="73" xfId="0" applyFont="1" applyBorder="1" applyAlignment="1" applyProtection="1">
      <alignment vertical="center"/>
    </xf>
    <xf numFmtId="38" fontId="7" fillId="0" borderId="48" xfId="35" applyFont="1" applyBorder="1" applyAlignment="1" applyProtection="1">
      <alignment vertical="center"/>
    </xf>
    <xf numFmtId="38" fontId="7" fillId="0" borderId="30" xfId="35" applyFont="1" applyBorder="1" applyAlignment="1" applyProtection="1">
      <alignment horizontal="right" vertical="center"/>
    </xf>
    <xf numFmtId="38" fontId="11" fillId="0" borderId="13" xfId="35" applyFont="1" applyBorder="1" applyAlignment="1" applyProtection="1">
      <alignment vertical="center"/>
    </xf>
    <xf numFmtId="0" fontId="20" fillId="0" borderId="49" xfId="0" applyFont="1" applyBorder="1" applyAlignment="1" applyProtection="1">
      <alignment horizontal="left" vertical="center"/>
    </xf>
    <xf numFmtId="38" fontId="5" fillId="0" borderId="40" xfId="35" applyFont="1" applyBorder="1" applyAlignment="1" applyProtection="1">
      <alignment horizontal="left" vertical="center"/>
    </xf>
    <xf numFmtId="0" fontId="4" fillId="0" borderId="71" xfId="48" applyFont="1" applyBorder="1" applyAlignment="1" applyProtection="1">
      <alignment horizontal="left" vertical="center" shrinkToFit="1"/>
    </xf>
    <xf numFmtId="38" fontId="5" fillId="0" borderId="70" xfId="35" applyFont="1" applyBorder="1" applyAlignment="1" applyProtection="1">
      <alignment vertical="center"/>
    </xf>
    <xf numFmtId="0" fontId="49" fillId="0" borderId="25" xfId="0" applyFont="1" applyBorder="1" applyAlignment="1" applyProtection="1">
      <alignment horizontal="center" vertical="center"/>
    </xf>
    <xf numFmtId="38" fontId="7" fillId="0" borderId="26" xfId="35" applyFont="1" applyBorder="1" applyAlignment="1" applyProtection="1">
      <alignment vertical="center"/>
    </xf>
    <xf numFmtId="38" fontId="5" fillId="0" borderId="70" xfId="35" applyFont="1" applyBorder="1" applyAlignment="1" applyProtection="1">
      <alignment horizontal="left" vertical="center"/>
    </xf>
    <xf numFmtId="0" fontId="49" fillId="0" borderId="25" xfId="0" applyFont="1" applyBorder="1" applyAlignment="1" applyProtection="1">
      <alignment vertical="center"/>
    </xf>
    <xf numFmtId="38" fontId="5" fillId="0" borderId="24" xfId="35" applyFont="1" applyBorder="1" applyAlignment="1" applyProtection="1">
      <alignment vertical="center" wrapText="1"/>
    </xf>
    <xf numFmtId="38" fontId="5" fillId="0" borderId="37" xfId="35" applyFont="1" applyBorder="1" applyAlignment="1" applyProtection="1">
      <alignment vertical="center"/>
    </xf>
    <xf numFmtId="0" fontId="49" fillId="0" borderId="15" xfId="0" applyFont="1" applyBorder="1" applyAlignment="1" applyProtection="1">
      <alignment horizontal="center" vertical="center"/>
    </xf>
    <xf numFmtId="38" fontId="7" fillId="0" borderId="16" xfId="35" applyFont="1" applyBorder="1" applyAlignment="1" applyProtection="1">
      <alignment vertical="center"/>
    </xf>
    <xf numFmtId="38" fontId="5" fillId="0" borderId="37" xfId="35" applyFont="1" applyBorder="1" applyAlignment="1" applyProtection="1">
      <alignment horizontal="left" vertical="center"/>
    </xf>
    <xf numFmtId="0" fontId="49" fillId="0" borderId="15" xfId="0" applyFont="1" applyBorder="1" applyAlignment="1" applyProtection="1">
      <alignment vertical="center"/>
    </xf>
    <xf numFmtId="38" fontId="5" fillId="0" borderId="10" xfId="35" applyFont="1" applyBorder="1" applyAlignment="1" applyProtection="1">
      <alignment horizontal="left" vertical="center"/>
    </xf>
    <xf numFmtId="38" fontId="17" fillId="0" borderId="51" xfId="35" applyFont="1" applyBorder="1" applyAlignment="1" applyProtection="1">
      <alignment vertical="center"/>
    </xf>
    <xf numFmtId="0" fontId="7" fillId="0" borderId="29" xfId="0" applyFont="1" applyBorder="1" applyAlignment="1" applyProtection="1">
      <alignment horizontal="center" vertical="center"/>
    </xf>
    <xf numFmtId="38" fontId="17" fillId="0" borderId="62" xfId="35" applyFont="1" applyBorder="1" applyAlignment="1" applyProtection="1">
      <alignment vertical="center"/>
    </xf>
    <xf numFmtId="0" fontId="16" fillId="0" borderId="35" xfId="0" applyFont="1" applyBorder="1" applyAlignment="1" applyProtection="1">
      <alignment vertical="center"/>
    </xf>
    <xf numFmtId="38" fontId="21" fillId="0" borderId="18" xfId="35" applyFont="1" applyBorder="1" applyAlignment="1" applyProtection="1">
      <alignment vertical="center"/>
    </xf>
    <xf numFmtId="38" fontId="5" fillId="0" borderId="18" xfId="35" applyFont="1" applyBorder="1" applyAlignment="1" applyProtection="1">
      <alignment horizontal="left" vertical="center"/>
    </xf>
    <xf numFmtId="38" fontId="7" fillId="0" borderId="45" xfId="0" applyNumberFormat="1" applyFont="1" applyBorder="1" applyAlignment="1" applyProtection="1">
      <alignment vertical="center"/>
    </xf>
    <xf numFmtId="38" fontId="5" fillId="0" borderId="28" xfId="35" applyFont="1" applyBorder="1" applyAlignment="1" applyProtection="1">
      <alignment horizontal="left" vertical="center"/>
    </xf>
    <xf numFmtId="38" fontId="5" fillId="0" borderId="28" xfId="35" applyFont="1" applyBorder="1" applyAlignment="1" applyProtection="1">
      <alignment horizontal="right" vertical="center"/>
    </xf>
    <xf numFmtId="38" fontId="76" fillId="0" borderId="30" xfId="35" applyFont="1" applyBorder="1" applyAlignment="1" applyProtection="1">
      <alignment vertical="center"/>
      <protection locked="0"/>
    </xf>
    <xf numFmtId="38" fontId="83" fillId="0" borderId="90" xfId="35" applyFont="1" applyBorder="1" applyAlignment="1" applyProtection="1">
      <alignment vertical="center"/>
      <protection locked="0"/>
    </xf>
    <xf numFmtId="38" fontId="76" fillId="0" borderId="50" xfId="35" applyFont="1" applyBorder="1" applyAlignment="1" applyProtection="1">
      <alignment vertical="center"/>
      <protection locked="0"/>
    </xf>
    <xf numFmtId="38" fontId="76" fillId="0" borderId="18" xfId="35" applyFont="1" applyBorder="1" applyAlignment="1" applyProtection="1">
      <alignment vertical="center"/>
      <protection locked="0"/>
    </xf>
    <xf numFmtId="0" fontId="0" fillId="0" borderId="63" xfId="0" applyBorder="1" applyAlignment="1" applyProtection="1">
      <alignment vertical="top"/>
    </xf>
    <xf numFmtId="0" fontId="32" fillId="0" borderId="11" xfId="0" applyFont="1" applyBorder="1" applyAlignment="1" applyProtection="1">
      <alignment vertical="center"/>
    </xf>
    <xf numFmtId="0" fontId="4" fillId="0" borderId="12" xfId="0" applyFont="1" applyBorder="1" applyAlignment="1" applyProtection="1">
      <alignment horizontal="center"/>
    </xf>
    <xf numFmtId="0" fontId="33" fillId="0" borderId="11" xfId="0" applyFont="1" applyBorder="1" applyAlignment="1" applyProtection="1">
      <alignment horizontal="center" vertical="center"/>
    </xf>
    <xf numFmtId="0" fontId="33" fillId="0" borderId="12" xfId="0" applyFont="1" applyBorder="1" applyAlignment="1" applyProtection="1">
      <alignment horizontal="center" vertical="center"/>
    </xf>
    <xf numFmtId="0" fontId="33" fillId="0" borderId="11" xfId="0" applyFont="1" applyBorder="1" applyAlignment="1" applyProtection="1">
      <alignment horizontal="center" vertical="center"/>
    </xf>
    <xf numFmtId="0" fontId="31" fillId="0" borderId="11" xfId="0" applyFont="1" applyBorder="1" applyAlignment="1" applyProtection="1">
      <alignment horizontal="center" vertical="center"/>
    </xf>
    <xf numFmtId="0" fontId="31" fillId="0" borderId="12" xfId="0" applyFont="1" applyBorder="1" applyAlignment="1" applyProtection="1">
      <alignment horizontal="center" vertical="center"/>
    </xf>
    <xf numFmtId="0" fontId="7" fillId="0" borderId="11" xfId="0" applyFont="1" applyBorder="1" applyProtection="1"/>
    <xf numFmtId="0" fontId="7" fillId="0" borderId="12" xfId="0" applyFont="1" applyBorder="1" applyProtection="1"/>
    <xf numFmtId="0" fontId="5" fillId="0" borderId="49" xfId="0" applyFont="1" applyBorder="1" applyAlignment="1" applyProtection="1">
      <alignment horizontal="left" vertical="center"/>
    </xf>
    <xf numFmtId="0" fontId="20" fillId="0" borderId="15" xfId="0" applyFont="1" applyBorder="1" applyAlignment="1" applyProtection="1">
      <alignment horizontal="center" vertical="center"/>
    </xf>
    <xf numFmtId="0" fontId="4" fillId="0" borderId="15" xfId="48" applyFont="1" applyBorder="1" applyAlignment="1" applyProtection="1">
      <alignment horizontal="left" vertical="center" shrinkToFit="1"/>
    </xf>
    <xf numFmtId="0" fontId="20" fillId="0" borderId="25" xfId="0" applyFont="1" applyBorder="1" applyAlignment="1" applyProtection="1">
      <alignment horizontal="center" vertical="center"/>
    </xf>
    <xf numFmtId="38" fontId="49" fillId="0" borderId="25" xfId="35" applyFont="1" applyBorder="1" applyAlignment="1" applyProtection="1">
      <alignment horizontal="center" vertical="center"/>
    </xf>
    <xf numFmtId="0" fontId="4" fillId="0" borderId="53" xfId="48" applyFont="1" applyBorder="1" applyAlignment="1" applyProtection="1">
      <alignment horizontal="left" vertical="center" shrinkToFit="1"/>
    </xf>
    <xf numFmtId="38" fontId="49" fillId="0" borderId="15" xfId="35" applyFont="1" applyBorder="1" applyAlignment="1" applyProtection="1">
      <alignment horizontal="center" vertical="center"/>
    </xf>
    <xf numFmtId="0" fontId="20" fillId="0" borderId="44" xfId="0" applyFont="1" applyBorder="1" applyAlignment="1" applyProtection="1">
      <alignment horizontal="center" vertical="center"/>
    </xf>
    <xf numFmtId="38" fontId="17" fillId="0" borderId="44" xfId="35" applyFont="1" applyBorder="1" applyAlignment="1" applyProtection="1">
      <alignment vertical="center"/>
    </xf>
    <xf numFmtId="0" fontId="7" fillId="0" borderId="28" xfId="0" applyFont="1" applyBorder="1" applyAlignment="1" applyProtection="1">
      <alignment vertical="center"/>
    </xf>
    <xf numFmtId="0" fontId="7" fillId="0" borderId="25" xfId="0" applyFont="1" applyBorder="1" applyAlignment="1" applyProtection="1">
      <alignment vertical="center"/>
    </xf>
    <xf numFmtId="0" fontId="7" fillId="0" borderId="26" xfId="0" applyFont="1" applyBorder="1" applyAlignment="1" applyProtection="1">
      <alignment vertical="center"/>
    </xf>
    <xf numFmtId="0" fontId="7" fillId="0" borderId="27" xfId="0" applyFont="1" applyBorder="1" applyAlignment="1" applyProtection="1">
      <alignment vertical="center"/>
    </xf>
    <xf numFmtId="38" fontId="17" fillId="0" borderId="36" xfId="35" applyFont="1" applyBorder="1" applyAlignment="1" applyProtection="1">
      <alignment vertical="center"/>
    </xf>
    <xf numFmtId="0" fontId="4" fillId="0" borderId="108" xfId="48" applyFont="1" applyBorder="1" applyAlignment="1" applyProtection="1">
      <alignment horizontal="left" vertical="center" shrinkToFit="1"/>
    </xf>
    <xf numFmtId="0" fontId="49" fillId="0" borderId="114" xfId="0" applyFont="1" applyBorder="1" applyAlignment="1" applyProtection="1">
      <alignment horizontal="center" vertical="center"/>
    </xf>
    <xf numFmtId="38" fontId="7" fillId="0" borderId="115" xfId="35" applyFont="1" applyBorder="1" applyAlignment="1" applyProtection="1">
      <alignment vertical="center"/>
    </xf>
    <xf numFmtId="38" fontId="5" fillId="0" borderId="116" xfId="35" applyFont="1" applyBorder="1" applyAlignment="1" applyProtection="1">
      <alignment vertical="center" shrinkToFit="1"/>
    </xf>
    <xf numFmtId="38" fontId="5" fillId="0" borderId="114" xfId="35" applyFont="1" applyBorder="1" applyAlignment="1" applyProtection="1">
      <alignment vertical="center" shrinkToFit="1"/>
    </xf>
    <xf numFmtId="38" fontId="7" fillId="0" borderId="115" xfId="35" applyFont="1" applyBorder="1" applyAlignment="1" applyProtection="1">
      <alignment vertical="center" shrinkToFit="1"/>
    </xf>
    <xf numFmtId="38" fontId="5" fillId="0" borderId="52" xfId="35" applyFont="1" applyBorder="1" applyAlignment="1" applyProtection="1">
      <alignment horizontal="left" vertical="center"/>
    </xf>
    <xf numFmtId="38" fontId="49" fillId="0" borderId="44" xfId="35" applyFont="1" applyBorder="1" applyAlignment="1" applyProtection="1">
      <alignment horizontal="center" vertical="center"/>
    </xf>
    <xf numFmtId="38" fontId="7" fillId="0" borderId="45" xfId="35" applyFont="1" applyBorder="1" applyAlignment="1" applyProtection="1">
      <alignment vertical="center"/>
    </xf>
    <xf numFmtId="38" fontId="5" fillId="0" borderId="52" xfId="35" applyFont="1" applyBorder="1" applyAlignment="1" applyProtection="1">
      <alignment vertical="center"/>
    </xf>
    <xf numFmtId="0" fontId="49" fillId="0" borderId="44" xfId="0" applyFont="1" applyBorder="1" applyAlignment="1" applyProtection="1">
      <alignment vertical="center"/>
    </xf>
    <xf numFmtId="38" fontId="7" fillId="0" borderId="14" xfId="35" applyFont="1" applyBorder="1" applyAlignment="1" applyProtection="1">
      <alignment vertical="center" shrinkToFit="1"/>
    </xf>
    <xf numFmtId="38" fontId="17" fillId="0" borderId="35" xfId="35" applyFont="1" applyBorder="1" applyAlignment="1" applyProtection="1">
      <alignment vertical="center"/>
    </xf>
    <xf numFmtId="38" fontId="5" fillId="0" borderId="52" xfId="35" applyFont="1" applyBorder="1" applyAlignment="1" applyProtection="1">
      <alignment horizontal="left" vertical="center" shrinkToFit="1"/>
    </xf>
    <xf numFmtId="0" fontId="20" fillId="0" borderId="44" xfId="0" applyFont="1" applyBorder="1" applyAlignment="1" applyProtection="1">
      <alignment horizontal="center" vertical="center"/>
    </xf>
    <xf numFmtId="38" fontId="5" fillId="0" borderId="37" xfId="35" applyFont="1" applyBorder="1" applyAlignment="1" applyProtection="1">
      <alignment horizontal="left" vertical="center" shrinkToFit="1"/>
    </xf>
    <xf numFmtId="0" fontId="20" fillId="0" borderId="15" xfId="0" applyFont="1" applyBorder="1" applyAlignment="1" applyProtection="1">
      <alignment horizontal="center" vertical="center"/>
    </xf>
    <xf numFmtId="38" fontId="76" fillId="0" borderId="75" xfId="35" applyFont="1" applyBorder="1" applyAlignment="1" applyProtection="1">
      <alignment vertical="center"/>
    </xf>
    <xf numFmtId="38" fontId="5" fillId="0" borderId="28" xfId="35" applyFont="1" applyBorder="1" applyAlignment="1" applyProtection="1">
      <alignment horizontal="right" vertical="center" shrinkToFit="1"/>
    </xf>
    <xf numFmtId="0" fontId="20" fillId="0" borderId="32" xfId="0" applyFont="1" applyBorder="1" applyAlignment="1" applyProtection="1">
      <alignment horizontal="center" vertical="center"/>
    </xf>
    <xf numFmtId="0" fontId="7" fillId="0" borderId="70" xfId="0" applyFont="1" applyBorder="1" applyAlignment="1" applyProtection="1">
      <alignment vertical="center"/>
    </xf>
    <xf numFmtId="38" fontId="7" fillId="0" borderId="19" xfId="35" applyFont="1" applyBorder="1" applyAlignment="1" applyProtection="1">
      <alignment horizontal="right" vertical="center"/>
    </xf>
    <xf numFmtId="38" fontId="5" fillId="0" borderId="47" xfId="35" applyFont="1" applyBorder="1" applyAlignment="1" applyProtection="1">
      <alignment horizontal="right" vertical="center"/>
    </xf>
    <xf numFmtId="0" fontId="49" fillId="0" borderId="63" xfId="0" applyFont="1" applyBorder="1" applyAlignment="1" applyProtection="1">
      <alignment horizontal="center" vertical="center"/>
    </xf>
    <xf numFmtId="38" fontId="7" fillId="0" borderId="63" xfId="35" applyFont="1" applyBorder="1" applyAlignment="1" applyProtection="1">
      <alignment vertical="center"/>
    </xf>
    <xf numFmtId="38" fontId="82" fillId="0" borderId="69" xfId="36" applyFont="1" applyBorder="1" applyAlignment="1" applyProtection="1">
      <alignment shrinkToFit="1"/>
    </xf>
    <xf numFmtId="0" fontId="20" fillId="0" borderId="63" xfId="0" applyFont="1" applyBorder="1" applyAlignment="1" applyProtection="1">
      <alignment horizontal="center" vertical="center"/>
    </xf>
    <xf numFmtId="38" fontId="82" fillId="0" borderId="76" xfId="36" applyFont="1" applyBorder="1" applyAlignment="1" applyProtection="1">
      <alignment shrinkToFit="1"/>
    </xf>
    <xf numFmtId="0" fontId="7" fillId="0" borderId="47" xfId="0" applyFont="1" applyBorder="1" applyAlignment="1" applyProtection="1">
      <alignment vertical="center"/>
    </xf>
    <xf numFmtId="0" fontId="7" fillId="0" borderId="63" xfId="0" applyFont="1" applyBorder="1" applyAlignment="1" applyProtection="1">
      <alignment vertical="center"/>
    </xf>
    <xf numFmtId="0" fontId="7" fillId="0" borderId="46" xfId="0" applyFont="1" applyBorder="1" applyAlignment="1" applyProtection="1">
      <alignment vertical="center"/>
    </xf>
    <xf numFmtId="38" fontId="5" fillId="0" borderId="47" xfId="35" applyFont="1" applyBorder="1" applyAlignment="1" applyProtection="1">
      <alignment horizontal="center"/>
    </xf>
    <xf numFmtId="38" fontId="5" fillId="0" borderId="46" xfId="35" applyFont="1" applyBorder="1" applyAlignment="1" applyProtection="1">
      <alignment horizontal="center"/>
    </xf>
    <xf numFmtId="0" fontId="33" fillId="0" borderId="12" xfId="0" applyFont="1" applyBorder="1" applyAlignment="1" applyProtection="1">
      <alignment horizontal="center" vertical="center"/>
    </xf>
    <xf numFmtId="0" fontId="31" fillId="0" borderId="101" xfId="0" applyFont="1" applyBorder="1" applyAlignment="1" applyProtection="1">
      <alignment horizontal="center" vertical="center"/>
    </xf>
    <xf numFmtId="0" fontId="31" fillId="0" borderId="77" xfId="0" applyFont="1" applyBorder="1" applyAlignment="1" applyProtection="1">
      <alignment horizontal="center" vertical="center"/>
    </xf>
    <xf numFmtId="0" fontId="5" fillId="0" borderId="77" xfId="0" applyFont="1" applyBorder="1" applyAlignment="1" applyProtection="1">
      <alignment horizontal="center"/>
    </xf>
    <xf numFmtId="0" fontId="4" fillId="0" borderId="78" xfId="0" applyFont="1" applyBorder="1" applyAlignment="1" applyProtection="1">
      <alignment horizontal="center"/>
    </xf>
    <xf numFmtId="0" fontId="31" fillId="0" borderId="111" xfId="0" applyFont="1" applyBorder="1" applyAlignment="1" applyProtection="1">
      <alignment horizontal="center" vertical="center"/>
    </xf>
    <xf numFmtId="0" fontId="4" fillId="0" borderId="95" xfId="0" applyFont="1" applyBorder="1" applyAlignment="1" applyProtection="1">
      <alignment horizontal="center"/>
    </xf>
    <xf numFmtId="38" fontId="7" fillId="0" borderId="10" xfId="35" applyFont="1" applyBorder="1" applyAlignment="1" applyProtection="1">
      <alignment horizontal="center" vertical="center"/>
    </xf>
    <xf numFmtId="38" fontId="5" fillId="0" borderId="14" xfId="36" applyFont="1" applyBorder="1" applyAlignment="1" applyProtection="1">
      <alignment vertical="center"/>
    </xf>
    <xf numFmtId="38" fontId="7" fillId="0" borderId="16" xfId="36" applyFont="1" applyBorder="1" applyAlignment="1" applyProtection="1">
      <alignment vertical="center"/>
    </xf>
    <xf numFmtId="38" fontId="34" fillId="0" borderId="112" xfId="35" applyFont="1" applyBorder="1" applyAlignment="1" applyProtection="1">
      <alignment vertical="center"/>
    </xf>
    <xf numFmtId="0" fontId="20" fillId="0" borderId="38" xfId="0" applyFont="1" applyBorder="1" applyAlignment="1" applyProtection="1">
      <alignment horizontal="center" vertical="center"/>
    </xf>
    <xf numFmtId="38" fontId="7" fillId="0" borderId="10" xfId="35" applyFont="1" applyBorder="1" applyAlignment="1" applyProtection="1">
      <alignment horizontal="center" vertical="center" textRotation="255"/>
    </xf>
    <xf numFmtId="38" fontId="5" fillId="0" borderId="28" xfId="36" applyFont="1" applyBorder="1" applyAlignment="1" applyProtection="1">
      <alignment vertical="center"/>
    </xf>
    <xf numFmtId="38" fontId="7" fillId="0" borderId="26" xfId="36" applyFont="1" applyBorder="1" applyAlignment="1" applyProtection="1">
      <alignment vertical="center"/>
    </xf>
    <xf numFmtId="38" fontId="5" fillId="0" borderId="112" xfId="35" applyFont="1" applyBorder="1" applyAlignment="1" applyProtection="1">
      <alignment vertical="center"/>
    </xf>
    <xf numFmtId="38" fontId="5" fillId="0" borderId="20" xfId="36" applyFont="1" applyBorder="1" applyAlignment="1" applyProtection="1">
      <alignment vertical="center"/>
    </xf>
    <xf numFmtId="38" fontId="7" fillId="0" borderId="22" xfId="36" applyFont="1" applyBorder="1" applyAlignment="1" applyProtection="1">
      <alignment vertical="center"/>
    </xf>
    <xf numFmtId="38" fontId="5" fillId="0" borderId="81" xfId="35" applyFont="1" applyBorder="1" applyAlignment="1" applyProtection="1">
      <alignment vertical="center"/>
    </xf>
    <xf numFmtId="38" fontId="17" fillId="0" borderId="36" xfId="36" applyFont="1" applyBorder="1" applyAlignment="1" applyProtection="1">
      <alignment vertical="center"/>
    </xf>
    <xf numFmtId="38" fontId="49" fillId="0" borderId="14" xfId="35" applyFont="1" applyBorder="1" applyAlignment="1" applyProtection="1">
      <alignment vertical="center"/>
    </xf>
    <xf numFmtId="38" fontId="17" fillId="0" borderId="75" xfId="36" applyFont="1" applyBorder="1" applyAlignment="1" applyProtection="1">
      <alignment vertical="center"/>
    </xf>
    <xf numFmtId="38" fontId="5" fillId="0" borderId="113" xfId="35" applyFont="1" applyBorder="1" applyAlignment="1" applyProtection="1">
      <alignment vertical="center"/>
    </xf>
    <xf numFmtId="38" fontId="7" fillId="0" borderId="10" xfId="35" applyFont="1" applyBorder="1" applyAlignment="1" applyProtection="1">
      <alignment horizontal="center" vertical="center"/>
    </xf>
    <xf numFmtId="38" fontId="7" fillId="0" borderId="19" xfId="35" applyFont="1" applyBorder="1" applyAlignment="1" applyProtection="1">
      <alignment horizontal="center" vertical="center"/>
    </xf>
    <xf numFmtId="38" fontId="5" fillId="0" borderId="81" xfId="35" applyFont="1" applyBorder="1" applyAlignment="1" applyProtection="1">
      <alignment horizontal="left" vertical="center"/>
    </xf>
    <xf numFmtId="38" fontId="5" fillId="0" borderId="53" xfId="36" applyFont="1" applyBorder="1" applyAlignment="1" applyProtection="1">
      <alignment vertical="center"/>
    </xf>
    <xf numFmtId="38" fontId="17" fillId="0" borderId="21" xfId="36" applyFont="1" applyBorder="1" applyAlignment="1" applyProtection="1">
      <alignment vertical="center"/>
    </xf>
    <xf numFmtId="38" fontId="5" fillId="0" borderId="112" xfId="35" applyFont="1" applyBorder="1" applyAlignment="1" applyProtection="1">
      <alignment horizontal="left" vertical="center" shrinkToFit="1"/>
    </xf>
    <xf numFmtId="38" fontId="5" fillId="0" borderId="19" xfId="35" applyFont="1" applyBorder="1" applyAlignment="1" applyProtection="1">
      <alignment horizontal="center" vertical="center"/>
    </xf>
    <xf numFmtId="38" fontId="82" fillId="0" borderId="42" xfId="36" applyFont="1" applyBorder="1" applyAlignment="1" applyProtection="1">
      <alignment shrinkToFit="1"/>
    </xf>
    <xf numFmtId="38" fontId="5" fillId="0" borderId="19" xfId="35" applyFont="1" applyBorder="1" applyAlignment="1" applyProtection="1">
      <alignment horizontal="left" vertical="center"/>
    </xf>
    <xf numFmtId="0" fontId="23" fillId="0" borderId="11" xfId="0" applyFont="1" applyBorder="1" applyAlignment="1" applyProtection="1">
      <alignment horizontal="center" vertical="center"/>
    </xf>
    <xf numFmtId="38" fontId="20" fillId="0" borderId="14" xfId="35" applyFont="1" applyBorder="1" applyAlignment="1" applyProtection="1">
      <alignment vertical="center"/>
    </xf>
    <xf numFmtId="38" fontId="30" fillId="0" borderId="81" xfId="35" applyFont="1" applyBorder="1" applyAlignment="1" applyProtection="1">
      <alignment horizontal="left" vertical="center" shrinkToFit="1"/>
    </xf>
    <xf numFmtId="38" fontId="5" fillId="0" borderId="97" xfId="35" applyFont="1" applyBorder="1" applyAlignment="1" applyProtection="1">
      <alignment horizontal="left" vertical="center"/>
    </xf>
    <xf numFmtId="0" fontId="20" fillId="0" borderId="98" xfId="0" applyFont="1" applyBorder="1" applyAlignment="1" applyProtection="1">
      <alignment horizontal="center" vertical="center"/>
    </xf>
    <xf numFmtId="38" fontId="7" fillId="0" borderId="82" xfId="35" applyFont="1" applyBorder="1" applyAlignment="1" applyProtection="1">
      <alignment vertical="center"/>
    </xf>
    <xf numFmtId="38" fontId="17" fillId="0" borderId="75" xfId="35" applyFont="1" applyBorder="1" applyAlignment="1" applyProtection="1">
      <alignment vertical="center"/>
    </xf>
    <xf numFmtId="38" fontId="5" fillId="0" borderId="45" xfId="35" applyFont="1" applyBorder="1" applyAlignment="1" applyProtection="1">
      <alignment horizontal="left" vertical="center"/>
    </xf>
    <xf numFmtId="38" fontId="5" fillId="0" borderId="113" xfId="35" applyFont="1" applyBorder="1" applyAlignment="1" applyProtection="1">
      <alignment horizontal="left" vertical="center"/>
    </xf>
    <xf numFmtId="38" fontId="5" fillId="0" borderId="22" xfId="35" applyFont="1" applyBorder="1" applyAlignment="1" applyProtection="1">
      <alignment horizontal="left" vertical="center"/>
    </xf>
    <xf numFmtId="38" fontId="7" fillId="0" borderId="14" xfId="35" applyFont="1" applyBorder="1" applyAlignment="1" applyProtection="1">
      <alignment horizontal="center" vertical="center"/>
    </xf>
    <xf numFmtId="38" fontId="5" fillId="0" borderId="17" xfId="35" applyFont="1" applyBorder="1" applyAlignment="1" applyProtection="1">
      <alignment horizontal="left" vertical="center"/>
    </xf>
    <xf numFmtId="38" fontId="49" fillId="0" borderId="20" xfId="35" applyFont="1" applyBorder="1" applyAlignment="1" applyProtection="1">
      <alignment vertical="center"/>
    </xf>
    <xf numFmtId="38" fontId="5" fillId="0" borderId="91" xfId="35" applyFont="1" applyBorder="1" applyAlignment="1" applyProtection="1">
      <alignment horizontal="left" vertical="center"/>
    </xf>
    <xf numFmtId="0" fontId="20" fillId="0" borderId="93" xfId="0" applyFont="1" applyBorder="1" applyAlignment="1" applyProtection="1">
      <alignment horizontal="center" vertical="center"/>
    </xf>
    <xf numFmtId="38" fontId="7" fillId="0" borderId="94" xfId="35" applyFont="1" applyBorder="1" applyAlignment="1" applyProtection="1">
      <alignment vertical="center"/>
    </xf>
    <xf numFmtId="38" fontId="5" fillId="0" borderId="33" xfId="35" applyFont="1" applyBorder="1" applyAlignment="1" applyProtection="1">
      <alignment horizontal="left" vertical="center"/>
    </xf>
    <xf numFmtId="0" fontId="49" fillId="0" borderId="12" xfId="0" applyFont="1" applyBorder="1" applyAlignment="1" applyProtection="1">
      <alignment vertical="center"/>
    </xf>
    <xf numFmtId="38" fontId="21" fillId="0" borderId="30" xfId="35" applyFont="1" applyBorder="1" applyAlignment="1" applyProtection="1">
      <alignment vertical="center"/>
    </xf>
    <xf numFmtId="38" fontId="76" fillId="0" borderId="75" xfId="35" applyFont="1" applyBorder="1" applyAlignment="1" applyProtection="1">
      <alignment vertical="center"/>
      <protection locked="0"/>
    </xf>
    <xf numFmtId="38" fontId="83" fillId="0" borderId="50" xfId="35" applyFont="1" applyBorder="1" applyAlignment="1" applyProtection="1">
      <alignment vertical="center"/>
      <protection locked="0"/>
    </xf>
    <xf numFmtId="38" fontId="83" fillId="0" borderId="51" xfId="35" applyFont="1" applyBorder="1" applyAlignment="1" applyProtection="1">
      <alignment vertical="center"/>
      <protection locked="0"/>
    </xf>
    <xf numFmtId="38" fontId="83" fillId="0" borderId="18" xfId="35" applyFont="1" applyBorder="1" applyAlignment="1" applyProtection="1">
      <alignment vertical="center"/>
      <protection locked="0"/>
    </xf>
    <xf numFmtId="38" fontId="76" fillId="0" borderId="44" xfId="35" applyFont="1" applyBorder="1" applyAlignment="1" applyProtection="1">
      <alignment vertical="center"/>
      <protection locked="0"/>
    </xf>
    <xf numFmtId="38" fontId="83" fillId="0" borderId="110" xfId="35" applyFont="1" applyBorder="1" applyAlignment="1" applyProtection="1">
      <alignment shrinkToFit="1"/>
      <protection locked="0"/>
    </xf>
    <xf numFmtId="38" fontId="5" fillId="0" borderId="52" xfId="35" applyFont="1" applyBorder="1" applyAlignment="1" applyProtection="1">
      <alignment horizontal="left" vertical="center"/>
    </xf>
    <xf numFmtId="38" fontId="7" fillId="0" borderId="45" xfId="35" applyFont="1" applyBorder="1" applyAlignment="1" applyProtection="1">
      <alignment horizontal="right" vertical="center"/>
    </xf>
    <xf numFmtId="38" fontId="20" fillId="0" borderId="14" xfId="35" applyFont="1" applyBorder="1" applyAlignment="1" applyProtection="1">
      <alignment vertical="center" shrinkToFit="1"/>
    </xf>
    <xf numFmtId="38" fontId="20" fillId="0" borderId="10" xfId="35" applyFont="1" applyBorder="1" applyAlignment="1" applyProtection="1">
      <alignment vertical="center" shrinkToFit="1"/>
    </xf>
    <xf numFmtId="0" fontId="4" fillId="0" borderId="21" xfId="48" applyFont="1" applyBorder="1" applyAlignment="1" applyProtection="1">
      <alignment horizontal="left" vertical="center" shrinkToFit="1"/>
    </xf>
    <xf numFmtId="38" fontId="5" fillId="0" borderId="14" xfId="35" applyFont="1" applyBorder="1" applyAlignment="1" applyProtection="1">
      <alignment horizontal="left" vertical="center" shrinkToFit="1"/>
    </xf>
    <xf numFmtId="38" fontId="21" fillId="0" borderId="24" xfId="35" applyFont="1" applyBorder="1" applyAlignment="1" applyProtection="1">
      <alignment vertical="center"/>
    </xf>
    <xf numFmtId="0" fontId="4" fillId="0" borderId="88" xfId="48" applyFont="1" applyBorder="1" applyAlignment="1" applyProtection="1">
      <alignment horizontal="left" vertical="center" shrinkToFit="1"/>
    </xf>
    <xf numFmtId="38" fontId="5" fillId="0" borderId="50" xfId="35" applyFont="1" applyBorder="1" applyAlignment="1" applyProtection="1">
      <alignment horizontal="left" vertical="center"/>
    </xf>
    <xf numFmtId="38" fontId="7" fillId="0" borderId="26" xfId="35" applyFont="1" applyBorder="1" applyAlignment="1" applyProtection="1">
      <alignment horizontal="right" vertical="center"/>
    </xf>
    <xf numFmtId="38" fontId="20" fillId="0" borderId="14" xfId="35" applyFont="1" applyBorder="1" applyAlignment="1" applyProtection="1">
      <alignment horizontal="left" vertical="center" shrinkToFit="1"/>
    </xf>
    <xf numFmtId="0" fontId="71" fillId="0" borderId="21" xfId="0" applyFont="1" applyBorder="1" applyAlignment="1" applyProtection="1">
      <alignment vertical="center"/>
    </xf>
    <xf numFmtId="38" fontId="72" fillId="0" borderId="22" xfId="35" applyFont="1" applyBorder="1" applyAlignment="1" applyProtection="1">
      <alignment vertical="center"/>
    </xf>
    <xf numFmtId="38" fontId="5" fillId="0" borderId="18" xfId="35" applyFont="1" applyBorder="1" applyAlignment="1" applyProtection="1">
      <alignment horizontal="left" vertical="center"/>
    </xf>
    <xf numFmtId="38" fontId="7" fillId="0" borderId="16" xfId="35" applyFont="1" applyBorder="1" applyAlignment="1" applyProtection="1">
      <alignment horizontal="right" vertical="center"/>
    </xf>
    <xf numFmtId="0" fontId="71" fillId="0" borderId="15" xfId="0" applyFont="1" applyBorder="1" applyAlignment="1" applyProtection="1">
      <alignment vertical="center"/>
    </xf>
    <xf numFmtId="38" fontId="72" fillId="0" borderId="16" xfId="35" applyFont="1" applyBorder="1" applyAlignment="1" applyProtection="1">
      <alignment vertical="center"/>
    </xf>
    <xf numFmtId="38" fontId="17" fillId="0" borderId="34" xfId="35" applyFont="1" applyBorder="1" applyAlignment="1" applyProtection="1">
      <alignment vertical="center"/>
    </xf>
    <xf numFmtId="38" fontId="5" fillId="0" borderId="31" xfId="35" applyFont="1" applyBorder="1" applyAlignment="1" applyProtection="1">
      <alignment vertical="center" shrinkToFit="1"/>
    </xf>
    <xf numFmtId="38" fontId="7" fillId="0" borderId="11" xfId="35" applyFont="1" applyBorder="1" applyAlignment="1" applyProtection="1">
      <alignment horizontal="right" vertical="center"/>
    </xf>
    <xf numFmtId="0" fontId="5" fillId="0" borderId="68" xfId="0" applyFont="1" applyBorder="1" applyAlignment="1" applyProtection="1">
      <alignment vertical="center" shrinkToFit="1"/>
    </xf>
    <xf numFmtId="38" fontId="20" fillId="0" borderId="68" xfId="35" applyFont="1" applyBorder="1" applyAlignment="1" applyProtection="1">
      <alignment vertical="center"/>
    </xf>
    <xf numFmtId="0" fontId="5" fillId="0" borderId="53" xfId="0" applyFont="1" applyBorder="1" applyAlignment="1" applyProtection="1">
      <alignment vertical="center" shrinkToFit="1"/>
    </xf>
    <xf numFmtId="0" fontId="49" fillId="0" borderId="44" xfId="0" applyFont="1" applyBorder="1" applyAlignment="1" applyProtection="1">
      <alignment vertical="center" shrinkToFit="1"/>
    </xf>
    <xf numFmtId="38" fontId="7" fillId="0" borderId="52" xfId="35" applyFont="1" applyBorder="1" applyAlignment="1" applyProtection="1">
      <alignment vertical="center"/>
    </xf>
    <xf numFmtId="38" fontId="34" fillId="0" borderId="20" xfId="35" applyFont="1" applyBorder="1" applyAlignment="1" applyProtection="1">
      <alignment vertical="center"/>
    </xf>
    <xf numFmtId="0" fontId="5" fillId="0" borderId="70" xfId="0" applyFont="1" applyBorder="1" applyAlignment="1" applyProtection="1">
      <alignment vertical="center" shrinkToFit="1"/>
    </xf>
    <xf numFmtId="38" fontId="5" fillId="0" borderId="14" xfId="35" applyFont="1" applyBorder="1" applyAlignment="1" applyProtection="1">
      <alignment horizontal="center" vertical="center" shrinkToFit="1"/>
    </xf>
    <xf numFmtId="0" fontId="49" fillId="0" borderId="15" xfId="0" applyFont="1" applyBorder="1" applyAlignment="1" applyProtection="1">
      <alignment vertical="center" shrinkToFit="1"/>
    </xf>
    <xf numFmtId="38" fontId="5" fillId="0" borderId="72" xfId="35" applyFont="1" applyBorder="1" applyAlignment="1" applyProtection="1">
      <alignment vertical="center" shrinkToFit="1"/>
    </xf>
    <xf numFmtId="0" fontId="20" fillId="0" borderId="73" xfId="0" applyFont="1" applyBorder="1" applyAlignment="1" applyProtection="1">
      <alignment horizontal="center" vertical="center"/>
    </xf>
    <xf numFmtId="38" fontId="73" fillId="0" borderId="20" xfId="35" applyFont="1" applyBorder="1" applyAlignment="1" applyProtection="1">
      <alignment vertical="center" shrinkToFit="1"/>
    </xf>
    <xf numFmtId="38" fontId="7" fillId="0" borderId="34" xfId="35" applyFont="1" applyBorder="1" applyAlignment="1" applyProtection="1">
      <alignment horizontal="right" vertical="center"/>
    </xf>
    <xf numFmtId="0" fontId="5" fillId="0" borderId="11" xfId="0" applyFont="1" applyBorder="1" applyAlignment="1" applyProtection="1">
      <alignment horizontal="right" vertical="center"/>
    </xf>
    <xf numFmtId="0" fontId="7" fillId="0" borderId="43" xfId="0" applyFont="1" applyBorder="1" applyAlignment="1" applyProtection="1">
      <alignment vertical="center"/>
    </xf>
    <xf numFmtId="0" fontId="82" fillId="0" borderId="13" xfId="0" applyFont="1" applyBorder="1" applyAlignment="1" applyProtection="1">
      <alignment vertical="center"/>
    </xf>
    <xf numFmtId="38" fontId="7" fillId="0" borderId="47" xfId="35" applyFont="1" applyBorder="1" applyAlignment="1" applyProtection="1">
      <alignment horizontal="center" vertical="center"/>
    </xf>
    <xf numFmtId="38" fontId="7" fillId="0" borderId="46" xfId="35" applyFont="1" applyBorder="1" applyAlignment="1" applyProtection="1">
      <alignment horizontal="center" vertical="center"/>
    </xf>
    <xf numFmtId="38" fontId="5" fillId="0" borderId="37" xfId="35" applyFont="1" applyBorder="1" applyAlignment="1" applyProtection="1">
      <alignment vertical="center"/>
    </xf>
    <xf numFmtId="38" fontId="5" fillId="0" borderId="67" xfId="35" applyFont="1" applyBorder="1" applyAlignment="1" applyProtection="1">
      <alignment vertical="center"/>
    </xf>
    <xf numFmtId="38" fontId="5" fillId="0" borderId="17" xfId="35" applyFont="1" applyBorder="1" applyAlignment="1" applyProtection="1">
      <alignment vertical="center"/>
    </xf>
    <xf numFmtId="38" fontId="76" fillId="0" borderId="34" xfId="35" applyFont="1" applyBorder="1" applyAlignment="1" applyProtection="1">
      <alignment vertical="center"/>
      <protection locked="0"/>
    </xf>
    <xf numFmtId="0" fontId="83" fillId="0" borderId="49" xfId="0" applyFont="1" applyBorder="1" applyAlignment="1" applyProtection="1">
      <alignment vertical="center"/>
      <protection locked="0"/>
    </xf>
    <xf numFmtId="0" fontId="83" fillId="0" borderId="24" xfId="0" applyFont="1" applyBorder="1" applyAlignment="1" applyProtection="1">
      <alignment vertical="center"/>
      <protection locked="0"/>
    </xf>
    <xf numFmtId="0" fontId="83" fillId="0" borderId="50" xfId="0" applyFont="1" applyBorder="1" applyAlignment="1" applyProtection="1">
      <alignment vertical="center"/>
      <protection locked="0"/>
    </xf>
    <xf numFmtId="38" fontId="83" fillId="0" borderId="18" xfId="35" applyFont="1" applyBorder="1" applyAlignment="1" applyProtection="1">
      <alignment vertical="center"/>
      <protection locked="0"/>
    </xf>
    <xf numFmtId="38" fontId="83" fillId="0" borderId="17" xfId="35" applyFont="1" applyBorder="1" applyAlignment="1" applyProtection="1">
      <alignment vertical="center"/>
      <protection locked="0"/>
    </xf>
  </cellXfs>
  <cellStyles count="50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パーセント 2" xfId="29" xr:uid="{86E9723C-9AD7-499B-BA67-57F23D5CB24D}"/>
    <cellStyle name="メモ" xfId="30" builtinId="10" customBuiltin="1"/>
    <cellStyle name="リンク セル" xfId="31" builtinId="24" customBuiltin="1"/>
    <cellStyle name="悪い" xfId="32" builtinId="27" customBuiltin="1"/>
    <cellStyle name="計算" xfId="33" builtinId="22" customBuiltin="1"/>
    <cellStyle name="警告文" xfId="34" builtinId="11" customBuiltin="1"/>
    <cellStyle name="桁区切り" xfId="35" builtinId="6"/>
    <cellStyle name="桁区切り 2" xfId="36" xr:uid="{601D41E8-FDFA-4FFA-9055-C0C33B755BD5}"/>
    <cellStyle name="桁区切り 3" xfId="37" xr:uid="{1438B3E0-4CCC-4C21-9213-F4AC9BCF9A08}"/>
    <cellStyle name="見出し 1" xfId="38" builtinId="16" customBuiltin="1"/>
    <cellStyle name="見出し 2" xfId="39" builtinId="17" customBuiltin="1"/>
    <cellStyle name="見出し 3" xfId="40" builtinId="18" customBuiltin="1"/>
    <cellStyle name="見出し 4" xfId="41" builtinId="19" customBuiltin="1"/>
    <cellStyle name="集計" xfId="42" builtinId="25" customBuiltin="1"/>
    <cellStyle name="出力" xfId="43" builtinId="21" customBuiltin="1"/>
    <cellStyle name="説明文" xfId="44" builtinId="53" customBuiltin="1"/>
    <cellStyle name="入力" xfId="45" builtinId="20" customBuiltin="1"/>
    <cellStyle name="標準" xfId="0" builtinId="0"/>
    <cellStyle name="標準 2" xfId="46" xr:uid="{4FF6DD08-9928-49F2-884A-17CD3FAD8F58}"/>
    <cellStyle name="標準 3" xfId="47" xr:uid="{87959E13-38AE-46AA-A3FE-97F2B04FC352}"/>
    <cellStyle name="標準_コピー2012.7.青森県部数表" xfId="48" xr:uid="{1475BD43-EBD6-4F34-B432-86C2A4EF8CEE}"/>
    <cellStyle name="良い" xfId="49" builtinId="26" customBuiltin="1"/>
  </cellStyles>
  <dxfs count="38">
    <dxf>
      <fill>
        <patternFill patternType="lightGrid">
          <bgColor indexed="65"/>
        </patternFill>
      </fill>
    </dxf>
    <dxf>
      <fill>
        <patternFill patternType="lightGrid">
          <bgColor indexed="65"/>
        </patternFill>
      </fill>
    </dxf>
    <dxf>
      <fill>
        <patternFill patternType="lightGrid">
          <bgColor indexed="65"/>
        </patternFill>
      </fill>
    </dxf>
    <dxf>
      <fill>
        <patternFill patternType="lightGrid">
          <bgColor indexed="65"/>
        </patternFill>
      </fill>
    </dxf>
    <dxf>
      <fill>
        <patternFill patternType="lightGrid">
          <bgColor indexed="65"/>
        </patternFill>
      </fill>
    </dxf>
    <dxf>
      <fill>
        <patternFill patternType="lightGrid">
          <bgColor indexed="65"/>
        </patternFill>
      </fill>
    </dxf>
    <dxf>
      <fill>
        <patternFill patternType="lightGrid">
          <bgColor indexed="65"/>
        </patternFill>
      </fill>
    </dxf>
    <dxf>
      <fill>
        <patternFill patternType="lightGrid">
          <bgColor indexed="65"/>
        </patternFill>
      </fill>
    </dxf>
    <dxf>
      <fill>
        <patternFill patternType="lightGrid">
          <bgColor indexed="65"/>
        </patternFill>
      </fill>
    </dxf>
    <dxf>
      <fill>
        <patternFill patternType="lightGrid">
          <bgColor indexed="65"/>
        </patternFill>
      </fill>
    </dxf>
    <dxf>
      <fill>
        <patternFill patternType="lightGrid">
          <bgColor indexed="65"/>
        </patternFill>
      </fill>
    </dxf>
    <dxf>
      <fill>
        <patternFill patternType="lightGrid">
          <bgColor indexed="65"/>
        </patternFill>
      </fill>
    </dxf>
    <dxf>
      <fill>
        <patternFill patternType="lightGrid">
          <bgColor indexed="65"/>
        </patternFill>
      </fill>
    </dxf>
    <dxf>
      <fill>
        <patternFill patternType="lightGrid">
          <bgColor indexed="65"/>
        </patternFill>
      </fill>
    </dxf>
    <dxf>
      <fill>
        <patternFill patternType="lightGrid">
          <fgColor theme="1"/>
        </patternFill>
      </fill>
    </dxf>
    <dxf>
      <fill>
        <patternFill patternType="lightGrid">
          <bgColor indexed="65"/>
        </patternFill>
      </fill>
    </dxf>
    <dxf>
      <fill>
        <patternFill patternType="lightGrid">
          <bgColor indexed="65"/>
        </patternFill>
      </fill>
    </dxf>
    <dxf>
      <fill>
        <patternFill patternType="lightGrid">
          <bgColor indexed="65"/>
        </patternFill>
      </fill>
    </dxf>
    <dxf>
      <fill>
        <patternFill patternType="lightGrid">
          <bgColor indexed="65"/>
        </patternFill>
      </fill>
    </dxf>
    <dxf>
      <fill>
        <patternFill patternType="lightGrid">
          <bgColor indexed="65"/>
        </patternFill>
      </fill>
    </dxf>
    <dxf>
      <fill>
        <patternFill patternType="lightGrid">
          <fgColor theme="1"/>
        </patternFill>
      </fill>
    </dxf>
    <dxf>
      <fill>
        <patternFill patternType="lightGrid">
          <bgColor indexed="65"/>
        </patternFill>
      </fill>
    </dxf>
    <dxf>
      <fill>
        <patternFill patternType="lightGrid">
          <bgColor indexed="65"/>
        </patternFill>
      </fill>
    </dxf>
    <dxf>
      <fill>
        <patternFill patternType="lightGrid">
          <bgColor indexed="65"/>
        </patternFill>
      </fill>
    </dxf>
    <dxf>
      <fill>
        <patternFill patternType="lightGrid">
          <bgColor indexed="65"/>
        </patternFill>
      </fill>
    </dxf>
    <dxf>
      <fill>
        <patternFill patternType="lightGrid">
          <bgColor indexed="65"/>
        </patternFill>
      </fill>
    </dxf>
    <dxf>
      <fill>
        <patternFill patternType="lightGrid">
          <bgColor indexed="65"/>
        </patternFill>
      </fill>
    </dxf>
    <dxf>
      <fill>
        <patternFill patternType="lightGrid">
          <bgColor indexed="65"/>
        </patternFill>
      </fill>
    </dxf>
    <dxf>
      <fill>
        <patternFill patternType="lightGrid"/>
      </fill>
    </dxf>
    <dxf>
      <fill>
        <patternFill patternType="lightGrid"/>
      </fill>
    </dxf>
    <dxf>
      <fill>
        <patternFill patternType="lightGrid"/>
      </fill>
    </dxf>
    <dxf>
      <fill>
        <patternFill patternType="lightGrid"/>
      </fill>
    </dxf>
    <dxf>
      <fill>
        <patternFill patternType="lightGrid"/>
      </fill>
    </dxf>
    <dxf>
      <fill>
        <patternFill patternType="lightGrid"/>
      </fill>
    </dxf>
    <dxf>
      <fill>
        <patternFill patternType="lightGrid"/>
      </fill>
    </dxf>
    <dxf>
      <fill>
        <patternFill patternType="lightGrid"/>
      </fill>
    </dxf>
    <dxf>
      <fill>
        <patternFill patternType="lightGrid"/>
      </fill>
    </dxf>
    <dxf>
      <fill>
        <patternFill patternType="lightGrid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723900</xdr:colOff>
      <xdr:row>9</xdr:row>
      <xdr:rowOff>104775</xdr:rowOff>
    </xdr:from>
    <xdr:to>
      <xdr:col>10</xdr:col>
      <xdr:colOff>819150</xdr:colOff>
      <xdr:row>15</xdr:row>
      <xdr:rowOff>38100</xdr:rowOff>
    </xdr:to>
    <xdr:sp macro="" textlink="">
      <xdr:nvSpPr>
        <xdr:cNvPr id="14338" name="WordArt 12">
          <a:extLst>
            <a:ext uri="{FF2B5EF4-FFF2-40B4-BE49-F238E27FC236}">
              <a16:creationId xmlns:a16="http://schemas.microsoft.com/office/drawing/2014/main" id="{35CCB183-5DFB-7A5C-F96A-41FBE129EB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3900" y="1943100"/>
          <a:ext cx="8382000" cy="97155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6600" i="1" u="sng" strike="noStrike" kern="10" cap="small" spc="0" baseline="0">
              <a:ln w="12700" cap="rnd">
                <a:solidFill>
                  <a:srgbClr val="FFFFFF"/>
                </a:solidFill>
                <a:round/>
                <a:headEnd/>
                <a:tailEnd/>
              </a:ln>
              <a:gradFill rotWithShape="1">
                <a:gsLst>
                  <a:gs pos="0">
                    <a:srgbClr val="182F76"/>
                  </a:gs>
                  <a:gs pos="50000">
                    <a:srgbClr val="3366FF"/>
                  </a:gs>
                  <a:gs pos="100000">
                    <a:srgbClr val="182F76"/>
                  </a:gs>
                </a:gsLst>
                <a:lin ang="5400000" scaled="1"/>
              </a:gradFill>
              <a:effectLst>
                <a:outerShdw dist="35921" dir="2700000" algn="ctr" rotWithShape="0">
                  <a:srgbClr val="808080"/>
                </a:outerShdw>
              </a:effectLst>
              <a:latin typeface="HG創英角ﾎﾟｯﾌﾟ体"/>
              <a:ea typeface="HG創英角ﾎﾟｯﾌﾟ体"/>
            </a:rPr>
            <a:t>青森県新聞折込部数表</a:t>
          </a:r>
        </a:p>
      </xdr:txBody>
    </xdr:sp>
    <xdr:clientData/>
  </xdr:twoCellAnchor>
  <xdr:twoCellAnchor>
    <xdr:from>
      <xdr:col>8</xdr:col>
      <xdr:colOff>190500</xdr:colOff>
      <xdr:row>29</xdr:row>
      <xdr:rowOff>19050</xdr:rowOff>
    </xdr:from>
    <xdr:to>
      <xdr:col>11</xdr:col>
      <xdr:colOff>219075</xdr:colOff>
      <xdr:row>30</xdr:row>
      <xdr:rowOff>152400</xdr:rowOff>
    </xdr:to>
    <xdr:pic>
      <xdr:nvPicPr>
        <xdr:cNvPr id="59804" name="Picture 19">
          <a:extLst>
            <a:ext uri="{FF2B5EF4-FFF2-40B4-BE49-F238E27FC236}">
              <a16:creationId xmlns:a16="http://schemas.microsoft.com/office/drawing/2014/main" id="{14994630-6D32-EAF4-655D-FA3A023C8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0" y="5343525"/>
          <a:ext cx="25146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523875</xdr:colOff>
      <xdr:row>19</xdr:row>
      <xdr:rowOff>9525</xdr:rowOff>
    </xdr:from>
    <xdr:to>
      <xdr:col>7</xdr:col>
      <xdr:colOff>790575</xdr:colOff>
      <xdr:row>25</xdr:row>
      <xdr:rowOff>0</xdr:rowOff>
    </xdr:to>
    <xdr:sp macro="" textlink="">
      <xdr:nvSpPr>
        <xdr:cNvPr id="59805" name="AutoShape 5">
          <a:extLst>
            <a:ext uri="{FF2B5EF4-FFF2-40B4-BE49-F238E27FC236}">
              <a16:creationId xmlns:a16="http://schemas.microsoft.com/office/drawing/2014/main" id="{FC4EE6AF-8FB9-172B-9D17-0D33C121058E}"/>
            </a:ext>
          </a:extLst>
        </xdr:cNvPr>
        <xdr:cNvSpPr>
          <a:spLocks/>
        </xdr:cNvSpPr>
      </xdr:nvSpPr>
      <xdr:spPr bwMode="auto">
        <a:xfrm>
          <a:off x="6324600" y="3571875"/>
          <a:ext cx="266700" cy="1066800"/>
        </a:xfrm>
        <a:prstGeom prst="rightBracket">
          <a:avLst>
            <a:gd name="adj" fmla="val 33611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609600</xdr:colOff>
      <xdr:row>18</xdr:row>
      <xdr:rowOff>161925</xdr:rowOff>
    </xdr:from>
    <xdr:to>
      <xdr:col>4</xdr:col>
      <xdr:colOff>142875</xdr:colOff>
      <xdr:row>25</xdr:row>
      <xdr:rowOff>28575</xdr:rowOff>
    </xdr:to>
    <xdr:sp macro="" textlink="">
      <xdr:nvSpPr>
        <xdr:cNvPr id="59806" name="AutoShape 6">
          <a:extLst>
            <a:ext uri="{FF2B5EF4-FFF2-40B4-BE49-F238E27FC236}">
              <a16:creationId xmlns:a16="http://schemas.microsoft.com/office/drawing/2014/main" id="{0D44F837-A442-FF92-3A93-244786F0B628}"/>
            </a:ext>
          </a:extLst>
        </xdr:cNvPr>
        <xdr:cNvSpPr>
          <a:spLocks/>
        </xdr:cNvSpPr>
      </xdr:nvSpPr>
      <xdr:spPr bwMode="auto">
        <a:xfrm>
          <a:off x="3095625" y="3552825"/>
          <a:ext cx="361950" cy="1114425"/>
        </a:xfrm>
        <a:prstGeom prst="leftBracket">
          <a:avLst>
            <a:gd name="adj" fmla="val 2565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14B65-4DB8-4282-A0E6-558BEA2A41BB}">
  <sheetPr>
    <pageSetUpPr fitToPage="1"/>
  </sheetPr>
  <dimension ref="A1:N37"/>
  <sheetViews>
    <sheetView showGridLines="0" showZeros="0" tabSelected="1" zoomScaleNormal="100" workbookViewId="0"/>
  </sheetViews>
  <sheetFormatPr defaultRowHeight="13.5"/>
  <cols>
    <col min="1" max="14" width="10.875" customWidth="1"/>
  </cols>
  <sheetData>
    <row r="1" spans="1:14" ht="14.25" thickTop="1">
      <c r="A1" s="7"/>
      <c r="B1" s="8"/>
      <c r="C1" s="8"/>
      <c r="D1" s="8"/>
      <c r="E1" s="8"/>
      <c r="F1" s="8"/>
      <c r="G1" s="8"/>
      <c r="H1" s="8"/>
      <c r="I1" s="8"/>
      <c r="J1" s="8"/>
      <c r="K1" s="8"/>
      <c r="L1" s="9"/>
    </row>
    <row r="2" spans="1:14">
      <c r="A2" s="18"/>
      <c r="L2" s="19"/>
    </row>
    <row r="3" spans="1:14">
      <c r="A3" s="18"/>
      <c r="L3" s="19"/>
    </row>
    <row r="4" spans="1:14">
      <c r="A4" s="18"/>
      <c r="L4" s="19"/>
    </row>
    <row r="5" spans="1:14">
      <c r="A5" s="18"/>
      <c r="L5" s="19"/>
    </row>
    <row r="6" spans="1:14">
      <c r="A6" s="18"/>
      <c r="L6" s="19"/>
    </row>
    <row r="7" spans="1:14">
      <c r="A7" s="18"/>
      <c r="L7" s="19"/>
    </row>
    <row r="8" spans="1:14">
      <c r="A8" s="18"/>
      <c r="L8" s="19"/>
    </row>
    <row r="9" spans="1:14" ht="36" customHeight="1">
      <c r="A9" s="11"/>
      <c r="B9" s="10"/>
      <c r="C9" s="10"/>
      <c r="D9" s="10"/>
      <c r="E9" s="10"/>
      <c r="F9" s="10"/>
      <c r="G9" s="10"/>
      <c r="H9" s="10"/>
      <c r="I9" s="10"/>
      <c r="J9" s="10"/>
      <c r="K9" s="10"/>
      <c r="L9" s="12"/>
      <c r="M9" s="5"/>
      <c r="N9" s="5"/>
    </row>
    <row r="10" spans="1:14">
      <c r="A10" s="18"/>
      <c r="L10" s="19"/>
    </row>
    <row r="11" spans="1:14">
      <c r="A11" s="18"/>
      <c r="L11" s="19"/>
    </row>
    <row r="12" spans="1:14" ht="14.25">
      <c r="A12" s="20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2"/>
      <c r="M12" s="1"/>
      <c r="N12" s="1"/>
    </row>
    <row r="13" spans="1:14">
      <c r="A13" s="18"/>
      <c r="L13" s="19"/>
    </row>
    <row r="14" spans="1:14">
      <c r="A14" s="18"/>
      <c r="L14" s="19"/>
    </row>
    <row r="15" spans="1:14">
      <c r="A15" s="18"/>
      <c r="L15" s="19"/>
    </row>
    <row r="16" spans="1:14">
      <c r="A16" s="18"/>
      <c r="L16" s="19"/>
    </row>
    <row r="17" spans="1:12">
      <c r="A17" s="18"/>
      <c r="K17" s="105"/>
      <c r="L17" s="19"/>
    </row>
    <row r="18" spans="1:12">
      <c r="A18" s="18"/>
      <c r="L18" s="19"/>
    </row>
    <row r="19" spans="1:12">
      <c r="A19" s="18"/>
      <c r="L19" s="19"/>
    </row>
    <row r="20" spans="1:12">
      <c r="A20" s="18"/>
      <c r="L20" s="19"/>
    </row>
    <row r="21" spans="1:12" ht="14.25">
      <c r="A21" s="18"/>
      <c r="E21" s="97" t="s">
        <v>7</v>
      </c>
      <c r="F21" s="97"/>
      <c r="G21" s="97" t="s">
        <v>470</v>
      </c>
      <c r="H21" s="98"/>
      <c r="L21" s="19"/>
    </row>
    <row r="22" spans="1:12" ht="14.25">
      <c r="A22" s="18"/>
      <c r="E22" s="97" t="s">
        <v>8</v>
      </c>
      <c r="F22" s="97"/>
      <c r="G22" s="97" t="s">
        <v>464</v>
      </c>
      <c r="H22" s="98"/>
      <c r="K22" s="23"/>
      <c r="L22" s="19"/>
    </row>
    <row r="23" spans="1:12" ht="14.25">
      <c r="A23" s="18"/>
      <c r="E23" s="97" t="s">
        <v>9</v>
      </c>
      <c r="F23" s="103"/>
      <c r="G23" s="97" t="s">
        <v>470</v>
      </c>
      <c r="H23" s="98"/>
      <c r="L23" s="19"/>
    </row>
    <row r="24" spans="1:12" ht="14.25">
      <c r="A24" s="18"/>
      <c r="E24" s="97" t="s">
        <v>6</v>
      </c>
      <c r="F24" s="97"/>
      <c r="G24" s="97" t="s">
        <v>453</v>
      </c>
      <c r="H24" s="98"/>
      <c r="J24" s="142"/>
      <c r="K24" s="142"/>
      <c r="L24" s="19"/>
    </row>
    <row r="25" spans="1:12" ht="14.25">
      <c r="A25" s="18"/>
      <c r="G25" s="97"/>
      <c r="J25" s="142"/>
      <c r="K25" s="142"/>
      <c r="L25" s="19"/>
    </row>
    <row r="26" spans="1:12">
      <c r="A26" s="18"/>
      <c r="L26" s="19"/>
    </row>
    <row r="27" spans="1:12">
      <c r="A27" s="18"/>
      <c r="L27" s="19"/>
    </row>
    <row r="28" spans="1:12">
      <c r="A28" s="18"/>
      <c r="L28" s="19"/>
    </row>
    <row r="29" spans="1:12">
      <c r="A29" s="18"/>
      <c r="L29" s="19"/>
    </row>
    <row r="30" spans="1:12" ht="18.75">
      <c r="A30" s="18"/>
      <c r="F30" s="24"/>
      <c r="L30" s="19"/>
    </row>
    <row r="31" spans="1:12">
      <c r="A31" s="18"/>
      <c r="F31" s="25"/>
      <c r="L31" s="26"/>
    </row>
    <row r="32" spans="1:12">
      <c r="A32" s="18"/>
      <c r="E32" s="27"/>
      <c r="H32" s="25"/>
      <c r="I32" s="28" t="s">
        <v>21</v>
      </c>
      <c r="L32" s="19"/>
    </row>
    <row r="33" spans="1:12">
      <c r="A33" s="18" t="s">
        <v>22</v>
      </c>
      <c r="F33" s="29"/>
      <c r="J33" t="s">
        <v>23</v>
      </c>
      <c r="L33" s="19"/>
    </row>
    <row r="34" spans="1:12">
      <c r="A34" s="18"/>
      <c r="F34" s="29"/>
      <c r="J34" t="s">
        <v>24</v>
      </c>
      <c r="L34" s="19"/>
    </row>
    <row r="35" spans="1:12">
      <c r="A35" s="18"/>
      <c r="J35" t="s">
        <v>25</v>
      </c>
      <c r="L35" s="19"/>
    </row>
    <row r="36" spans="1:12" ht="14.25" thickBot="1">
      <c r="A36" s="13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5"/>
    </row>
    <row r="37" spans="1:12" ht="14.25" thickTop="1"/>
  </sheetData>
  <sheetProtection algorithmName="SHA-512" hashValue="09ONg+XFRgyi9Pg3YPwvgNc8PDfoVcyXbhf4/N/eUftYAY8vevkEKqbNWGNbpCKThu0lnSBfB9WQs0nRDtNpFQ==" saltValue="LVD3JjFOApsOIf1/emasjA==" spinCount="100000" sheet="1" objects="1" scenarios="1" selectLockedCells="1"/>
  <mergeCells count="1">
    <mergeCell ref="J24:K25"/>
  </mergeCells>
  <phoneticPr fontId="2"/>
  <printOptions horizontalCentered="1"/>
  <pageMargins left="0.59055118110236227" right="0.59055118110236227" top="0.78740157480314965" bottom="0.78740157480314965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E2909-341C-4894-9548-8B0477F4D160}">
  <sheetPr codeName="Sheet2">
    <pageSetUpPr fitToPage="1"/>
  </sheetPr>
  <dimension ref="A1:CI62"/>
  <sheetViews>
    <sheetView showGridLines="0" showZeros="0" zoomScaleNormal="100" workbookViewId="0"/>
  </sheetViews>
  <sheetFormatPr defaultRowHeight="18" customHeight="1"/>
  <cols>
    <col min="1" max="1" width="13.375" style="2" customWidth="1"/>
    <col min="2" max="2" width="7.625" style="2" customWidth="1"/>
    <col min="3" max="3" width="8.25" style="2" customWidth="1"/>
    <col min="4" max="4" width="7.625" style="2" customWidth="1"/>
    <col min="5" max="5" width="8.375" style="2" customWidth="1"/>
    <col min="6" max="6" width="7.625" style="2" customWidth="1"/>
    <col min="7" max="7" width="8.125" style="2" customWidth="1"/>
    <col min="8" max="9" width="7.625" style="2" customWidth="1"/>
    <col min="10" max="10" width="7.25" style="2" customWidth="1"/>
    <col min="11" max="11" width="7.875" style="2" customWidth="1"/>
    <col min="12" max="12" width="7.625" style="2" customWidth="1"/>
    <col min="13" max="13" width="7.75" style="2" customWidth="1"/>
    <col min="14" max="14" width="7.625" style="2" customWidth="1"/>
    <col min="15" max="15" width="7.375" style="2" customWidth="1"/>
    <col min="16" max="16" width="6.875" style="2" customWidth="1"/>
    <col min="17" max="17" width="6.5" style="2" customWidth="1"/>
    <col min="18" max="18" width="7.875" customWidth="1"/>
    <col min="65" max="16384" width="9" style="2"/>
  </cols>
  <sheetData>
    <row r="1" spans="1:87" ht="18" customHeight="1">
      <c r="A1" s="47">
        <f>青森市!A1</f>
        <v>45931</v>
      </c>
      <c r="B1" s="6" t="s">
        <v>43</v>
      </c>
      <c r="C1" s="172">
        <f>青森市!D1</f>
        <v>0</v>
      </c>
      <c r="D1" s="172"/>
      <c r="E1" s="172"/>
      <c r="F1" s="162" t="s">
        <v>34</v>
      </c>
      <c r="G1" s="163"/>
      <c r="H1" s="164"/>
      <c r="I1" s="96" t="s">
        <v>35</v>
      </c>
      <c r="J1" s="173">
        <f>青森市!N1</f>
        <v>0</v>
      </c>
      <c r="K1" s="174"/>
      <c r="L1" s="48" t="s">
        <v>36</v>
      </c>
      <c r="M1" s="162" t="s">
        <v>103</v>
      </c>
      <c r="N1" s="163"/>
      <c r="O1" s="164"/>
      <c r="P1" s="143" t="s">
        <v>42</v>
      </c>
      <c r="Q1" s="144"/>
      <c r="R1" s="145"/>
    </row>
    <row r="2" spans="1:87" s="3" customFormat="1" ht="18" customHeight="1">
      <c r="A2" s="17" t="s">
        <v>31</v>
      </c>
      <c r="B2" s="193">
        <f>青森市!C2</f>
        <v>0</v>
      </c>
      <c r="C2" s="157"/>
      <c r="D2" s="157"/>
      <c r="E2" s="157"/>
      <c r="F2" s="165">
        <f>青森市!I2</f>
        <v>0</v>
      </c>
      <c r="G2" s="166"/>
      <c r="H2" s="167"/>
      <c r="I2" s="165">
        <f>青森市!M2</f>
        <v>0</v>
      </c>
      <c r="J2" s="166"/>
      <c r="K2" s="167"/>
      <c r="L2" s="154">
        <f>青森市!P2</f>
        <v>0</v>
      </c>
      <c r="M2" s="156">
        <f>C32</f>
        <v>0</v>
      </c>
      <c r="N2" s="157"/>
      <c r="O2" s="158"/>
      <c r="P2" s="150">
        <f>青森市!V2</f>
        <v>0</v>
      </c>
      <c r="Q2" s="150"/>
      <c r="R2" s="151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</row>
    <row r="3" spans="1:87" s="3" customFormat="1" ht="18" customHeight="1">
      <c r="A3" s="16" t="s">
        <v>32</v>
      </c>
      <c r="B3" s="159"/>
      <c r="C3" s="160"/>
      <c r="D3" s="160"/>
      <c r="E3" s="160"/>
      <c r="F3" s="168"/>
      <c r="G3" s="169"/>
      <c r="H3" s="170"/>
      <c r="I3" s="168"/>
      <c r="J3" s="169"/>
      <c r="K3" s="170"/>
      <c r="L3" s="155"/>
      <c r="M3" s="159"/>
      <c r="N3" s="160"/>
      <c r="O3" s="161"/>
      <c r="P3" s="152"/>
      <c r="Q3" s="152"/>
      <c r="R3" s="15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</row>
    <row r="4" spans="1:87" s="3" customFormat="1" ht="20.100000000000001" customHeight="1">
      <c r="A4" s="49" t="s">
        <v>38</v>
      </c>
      <c r="B4" s="171" t="s">
        <v>104</v>
      </c>
      <c r="C4" s="175"/>
      <c r="D4" s="149" t="s">
        <v>94</v>
      </c>
      <c r="E4" s="175"/>
      <c r="F4" s="147" t="s">
        <v>109</v>
      </c>
      <c r="G4" s="147"/>
      <c r="H4" s="146" t="s">
        <v>105</v>
      </c>
      <c r="I4" s="148"/>
      <c r="J4" s="146" t="s">
        <v>106</v>
      </c>
      <c r="K4" s="147"/>
      <c r="L4" s="171" t="s">
        <v>118</v>
      </c>
      <c r="M4" s="148"/>
      <c r="N4" s="149" t="s">
        <v>119</v>
      </c>
      <c r="O4" s="149"/>
      <c r="P4" s="146" t="s">
        <v>107</v>
      </c>
      <c r="Q4" s="147"/>
      <c r="R4" s="148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</row>
    <row r="5" spans="1:87" s="3" customFormat="1" ht="12" customHeight="1">
      <c r="A5" s="176" t="s">
        <v>5</v>
      </c>
      <c r="B5" s="179">
        <f>D5+F5+H5+J5+L5+N5+Q5+Q6+Q7</f>
        <v>82740</v>
      </c>
      <c r="C5" s="182">
        <f>SUM(E5,G5,I5,K5,M5,O5,R5:R7)</f>
        <v>0</v>
      </c>
      <c r="D5" s="179">
        <f>青森市!I27</f>
        <v>66460</v>
      </c>
      <c r="E5" s="182">
        <f>青森市!J27</f>
        <v>0</v>
      </c>
      <c r="F5" s="185">
        <f>青森市!M21</f>
        <v>4750</v>
      </c>
      <c r="G5" s="182">
        <f>青森市!N21</f>
        <v>0</v>
      </c>
      <c r="H5" s="179">
        <f>青森市!Q21</f>
        <v>1220</v>
      </c>
      <c r="I5" s="182">
        <f>青森市!R21</f>
        <v>0</v>
      </c>
      <c r="J5" s="179">
        <f>青森市!M27</f>
        <v>4900</v>
      </c>
      <c r="K5" s="182">
        <f>青森市!N27</f>
        <v>0</v>
      </c>
      <c r="L5" s="179">
        <f>青森市!Q27</f>
        <v>540</v>
      </c>
      <c r="M5" s="182">
        <f>青森市!R27</f>
        <v>0</v>
      </c>
      <c r="N5" s="179">
        <f>青森市!Y27</f>
        <v>1360</v>
      </c>
      <c r="O5" s="194">
        <f>青森市!Z27</f>
        <v>0</v>
      </c>
      <c r="P5" s="50" t="s">
        <v>326</v>
      </c>
      <c r="Q5" s="51">
        <f>青森市!Y21</f>
        <v>840</v>
      </c>
      <c r="R5" s="52">
        <f>青森市!Z21</f>
        <v>0</v>
      </c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</row>
    <row r="6" spans="1:87" s="3" customFormat="1" ht="12" customHeight="1">
      <c r="A6" s="177"/>
      <c r="B6" s="180"/>
      <c r="C6" s="183"/>
      <c r="D6" s="180"/>
      <c r="E6" s="183"/>
      <c r="F6" s="186"/>
      <c r="G6" s="183"/>
      <c r="H6" s="180"/>
      <c r="I6" s="183"/>
      <c r="J6" s="180"/>
      <c r="K6" s="183"/>
      <c r="L6" s="180"/>
      <c r="M6" s="183"/>
      <c r="N6" s="180"/>
      <c r="O6" s="195"/>
      <c r="P6" s="56" t="s">
        <v>10</v>
      </c>
      <c r="Q6" s="57">
        <f>青森市!U23</f>
        <v>420</v>
      </c>
      <c r="R6" s="58">
        <f>青森市!V23</f>
        <v>0</v>
      </c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</row>
    <row r="7" spans="1:87" s="3" customFormat="1" ht="12" customHeight="1">
      <c r="A7" s="178"/>
      <c r="B7" s="181"/>
      <c r="C7" s="184"/>
      <c r="D7" s="181"/>
      <c r="E7" s="184"/>
      <c r="F7" s="187"/>
      <c r="G7" s="184"/>
      <c r="H7" s="181"/>
      <c r="I7" s="184"/>
      <c r="J7" s="181"/>
      <c r="K7" s="184"/>
      <c r="L7" s="181"/>
      <c r="M7" s="184"/>
      <c r="N7" s="181"/>
      <c r="O7" s="196"/>
      <c r="P7" s="56" t="s">
        <v>81</v>
      </c>
      <c r="Q7" s="57">
        <f>青森市!U21</f>
        <v>2250</v>
      </c>
      <c r="R7" s="58">
        <f>青森市!V21</f>
        <v>0</v>
      </c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</row>
    <row r="8" spans="1:87" s="3" customFormat="1" ht="12" customHeight="1">
      <c r="A8" s="197" t="s">
        <v>56</v>
      </c>
      <c r="B8" s="190">
        <f>D8+F8+H8+J8+L8+Q8+Q9</f>
        <v>16360</v>
      </c>
      <c r="C8" s="188">
        <f>E8+G8+I8+K8+M8+R9+R8</f>
        <v>0</v>
      </c>
      <c r="D8" s="190">
        <f>'東津軽郡・むつ市・下北郡・弘前市（中津軽郡）'!E19</f>
        <v>12030</v>
      </c>
      <c r="E8" s="188">
        <f>'東津軽郡・むつ市・下北郡・弘前市（中津軽郡）'!F19</f>
        <v>0</v>
      </c>
      <c r="F8" s="190">
        <f>'東津軽郡・むつ市・下北郡・弘前市（中津軽郡）'!M19</f>
        <v>1100</v>
      </c>
      <c r="G8" s="188">
        <f>'東津軽郡・むつ市・下北郡・弘前市（中津軽郡）'!N19</f>
        <v>0</v>
      </c>
      <c r="H8" s="190">
        <f>'東津軽郡・むつ市・下北郡・弘前市（中津軽郡）'!Q19</f>
        <v>250</v>
      </c>
      <c r="I8" s="188">
        <f>'東津軽郡・むつ市・下北郡・弘前市（中津軽郡）'!R19</f>
        <v>0</v>
      </c>
      <c r="J8" s="190">
        <f>'東津軽郡・むつ市・下北郡・弘前市（中津軽郡）'!U19</f>
        <v>2200</v>
      </c>
      <c r="K8" s="188">
        <f>'東津軽郡・むつ市・下北郡・弘前市（中津軽郡）'!V19</f>
        <v>0</v>
      </c>
      <c r="L8" s="190">
        <f>'東津軽郡・むつ市・下北郡・弘前市（中津軽郡）'!Y15</f>
        <v>320</v>
      </c>
      <c r="M8" s="188">
        <f>'東津軽郡・むつ市・下北郡・弘前市（中津軽郡）'!Z15</f>
        <v>0</v>
      </c>
      <c r="N8" s="65"/>
      <c r="O8" s="64"/>
      <c r="P8" s="118" t="s">
        <v>446</v>
      </c>
      <c r="Q8" s="117">
        <f>'東津軽郡・むつ市・下北郡・弘前市（中津軽郡）'!I19</f>
        <v>220</v>
      </c>
      <c r="R8" s="116">
        <f>'東津軽郡・むつ市・下北郡・弘前市（中津軽郡）'!J19</f>
        <v>0</v>
      </c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</row>
    <row r="9" spans="1:87" ht="12" customHeight="1">
      <c r="A9" s="198"/>
      <c r="B9" s="181"/>
      <c r="C9" s="184"/>
      <c r="D9" s="181"/>
      <c r="E9" s="184"/>
      <c r="F9" s="181"/>
      <c r="G9" s="184"/>
      <c r="H9" s="181"/>
      <c r="I9" s="184"/>
      <c r="J9" s="181"/>
      <c r="K9" s="184"/>
      <c r="L9" s="191"/>
      <c r="M9" s="189"/>
      <c r="N9" s="67"/>
      <c r="O9" s="61"/>
      <c r="P9" s="114" t="s">
        <v>81</v>
      </c>
      <c r="Q9" s="113">
        <f>'東津軽郡・むつ市・下北郡・弘前市（中津軽郡）'!U15</f>
        <v>240</v>
      </c>
      <c r="R9" s="106">
        <f>'東津軽郡・むつ市・下北郡・弘前市（中津軽郡）'!V15</f>
        <v>0</v>
      </c>
    </row>
    <row r="10" spans="1:87" ht="12" customHeight="1">
      <c r="A10" s="197" t="s">
        <v>57</v>
      </c>
      <c r="B10" s="190">
        <f>D10+F10+H10+J10+L11+N10+Q11+Q10</f>
        <v>57500</v>
      </c>
      <c r="C10" s="188">
        <f>E10+G10+I10+K10+M11+O10+R11+R10</f>
        <v>0</v>
      </c>
      <c r="D10" s="190">
        <f>'東津軽郡・むつ市・下北郡・弘前市（中津軽郡）'!E36</f>
        <v>25950</v>
      </c>
      <c r="E10" s="188">
        <f>'東津軽郡・むつ市・下北郡・弘前市（中津軽郡）'!F36</f>
        <v>0</v>
      </c>
      <c r="F10" s="190">
        <f>'東津軽郡・むつ市・下北郡・弘前市（中津軽郡）'!M31</f>
        <v>2750</v>
      </c>
      <c r="G10" s="188">
        <f>'東津軽郡・むつ市・下北郡・弘前市（中津軽郡）'!N31</f>
        <v>0</v>
      </c>
      <c r="H10" s="190">
        <f>'東津軽郡・むつ市・下北郡・弘前市（中津軽郡）'!Q31</f>
        <v>590</v>
      </c>
      <c r="I10" s="188">
        <f>'東津軽郡・むつ市・下北郡・弘前市（中津軽郡）'!R31</f>
        <v>0</v>
      </c>
      <c r="J10" s="190">
        <f>'東津軽郡・むつ市・下北郡・弘前市（中津軽郡）'!U36</f>
        <v>2250</v>
      </c>
      <c r="K10" s="188">
        <f>'東津軽郡・むつ市・下北郡・弘前市（中津軽郡）'!V36</f>
        <v>0</v>
      </c>
      <c r="L10" s="190"/>
      <c r="M10" s="188"/>
      <c r="N10" s="190">
        <f>'東津軽郡・むつ市・下北郡・弘前市（中津軽郡）'!Y36</f>
        <v>24820</v>
      </c>
      <c r="O10" s="188">
        <f>'東津軽郡・むつ市・下北郡・弘前市（中津軽郡）'!Z36</f>
        <v>0</v>
      </c>
      <c r="P10" s="115" t="s">
        <v>12</v>
      </c>
      <c r="Q10" s="57">
        <f>'東津軽郡・むつ市・下北郡・弘前市（中津軽郡）'!I36</f>
        <v>390</v>
      </c>
      <c r="R10" s="70">
        <f>'東津軽郡・むつ市・下北郡・弘前市（中津軽郡）'!J36</f>
        <v>0</v>
      </c>
    </row>
    <row r="11" spans="1:87" ht="12" customHeight="1">
      <c r="A11" s="198"/>
      <c r="B11" s="199"/>
      <c r="C11" s="192"/>
      <c r="D11" s="199"/>
      <c r="E11" s="192"/>
      <c r="F11" s="191"/>
      <c r="G11" s="189"/>
      <c r="H11" s="191"/>
      <c r="I11" s="189"/>
      <c r="J11" s="191"/>
      <c r="K11" s="192"/>
      <c r="L11" s="181"/>
      <c r="M11" s="184"/>
      <c r="N11" s="199"/>
      <c r="O11" s="192"/>
      <c r="P11" s="62" t="s">
        <v>81</v>
      </c>
      <c r="Q11" s="71">
        <f>'東津軽郡・むつ市・下北郡・弘前市（中津軽郡）'!M36+'東津軽郡・むつ市・下北郡・弘前市（中津軽郡）'!U31</f>
        <v>750</v>
      </c>
      <c r="R11" s="72">
        <f>'東津軽郡・むつ市・下北郡・弘前市（中津軽郡）'!N36+'東津軽郡・むつ市・下北郡・弘前市（中津軽郡）'!V31</f>
        <v>0</v>
      </c>
    </row>
    <row r="12" spans="1:87" ht="24" customHeight="1">
      <c r="A12" s="53" t="s">
        <v>58</v>
      </c>
      <c r="B12" s="73">
        <f>D12+F12+H12+J12+L12+N12+Q12</f>
        <v>8400</v>
      </c>
      <c r="C12" s="69">
        <f>E12+G12+I12+K12+M12+O12+R12</f>
        <v>0</v>
      </c>
      <c r="D12" s="74">
        <f>黒石市・南津軽郡・五所川原市!F7</f>
        <v>5900</v>
      </c>
      <c r="E12" s="69">
        <f>黒石市・南津軽郡・五所川原市!G7</f>
        <v>0</v>
      </c>
      <c r="F12" s="74">
        <f>黒石市・南津軽郡・五所川原市!N7</f>
        <v>300</v>
      </c>
      <c r="G12" s="69">
        <f>黒石市・南津軽郡・五所川原市!O7</f>
        <v>0</v>
      </c>
      <c r="H12" s="74">
        <f>黒石市・南津軽郡・五所川原市!R6</f>
        <v>0</v>
      </c>
      <c r="I12" s="69">
        <f>黒石市・南津軽郡・五所川原市!S6</f>
        <v>0</v>
      </c>
      <c r="J12" s="74">
        <f>黒石市・南津軽郡・五所川原市!V7</f>
        <v>350</v>
      </c>
      <c r="K12" s="69">
        <f>黒石市・南津軽郡・五所川原市!W7</f>
        <v>0</v>
      </c>
      <c r="L12" s="74"/>
      <c r="M12" s="69"/>
      <c r="N12" s="74">
        <f>黒石市・南津軽郡・五所川原市!Z7</f>
        <v>1750</v>
      </c>
      <c r="O12" s="69">
        <f>黒石市・南津軽郡・五所川原市!AA7</f>
        <v>0</v>
      </c>
      <c r="P12" s="56" t="s">
        <v>447</v>
      </c>
      <c r="Q12" s="57">
        <f>黒石市・南津軽郡・五所川原市!J7</f>
        <v>100</v>
      </c>
      <c r="R12" s="70">
        <f>黒石市・南津軽郡・五所川原市!K7</f>
        <v>0</v>
      </c>
    </row>
    <row r="13" spans="1:87" ht="24" customHeight="1">
      <c r="A13" s="75" t="s">
        <v>59</v>
      </c>
      <c r="B13" s="76">
        <f>D13+F13+H13+J13+L13+N13+Q13</f>
        <v>15870</v>
      </c>
      <c r="C13" s="64">
        <f>E13+G13+I13+K13+M13+O13+R13</f>
        <v>0</v>
      </c>
      <c r="D13" s="77">
        <f>黒石市・南津軽郡・五所川原市!F23</f>
        <v>13370</v>
      </c>
      <c r="E13" s="64">
        <f>黒石市・南津軽郡・五所川原市!G23</f>
        <v>0</v>
      </c>
      <c r="F13" s="77">
        <f>黒石市・南津軽郡・五所川原市!N23</f>
        <v>450</v>
      </c>
      <c r="G13" s="64">
        <f>黒石市・南津軽郡・五所川原市!O23</f>
        <v>0</v>
      </c>
      <c r="H13" s="77"/>
      <c r="I13" s="64"/>
      <c r="J13" s="77">
        <f>黒石市・南津軽郡・五所川原市!V23</f>
        <v>400</v>
      </c>
      <c r="K13" s="64">
        <f>黒石市・南津軽郡・五所川原市!W23</f>
        <v>0</v>
      </c>
      <c r="L13" s="77"/>
      <c r="M13" s="64"/>
      <c r="N13" s="77">
        <f>黒石市・南津軽郡・五所川原市!Z23</f>
        <v>1300</v>
      </c>
      <c r="O13" s="64">
        <f>黒石市・南津軽郡・五所川原市!AA23</f>
        <v>0</v>
      </c>
      <c r="P13" s="114" t="s">
        <v>447</v>
      </c>
      <c r="Q13" s="66">
        <f>黒石市・南津軽郡・五所川原市!J23</f>
        <v>350</v>
      </c>
      <c r="R13" s="70">
        <f>黒石市・南津軽郡・五所川原市!K23</f>
        <v>0</v>
      </c>
    </row>
    <row r="14" spans="1:87" ht="15" customHeight="1">
      <c r="A14" s="197" t="s">
        <v>60</v>
      </c>
      <c r="B14" s="190">
        <f>D14+F14+H14+J14+L14+Q15+Q14</f>
        <v>79820</v>
      </c>
      <c r="C14" s="188">
        <f>E14+G14+I14+K14+M14+R15+R14</f>
        <v>0</v>
      </c>
      <c r="D14" s="190">
        <f>三戸郡・八戸市!E30</f>
        <v>4530</v>
      </c>
      <c r="E14" s="188">
        <f>三戸郡・八戸市!F30</f>
        <v>0</v>
      </c>
      <c r="F14" s="190">
        <f>三戸郡・八戸市!I23</f>
        <v>3510</v>
      </c>
      <c r="G14" s="188">
        <f>三戸郡・八戸市!J23</f>
        <v>0</v>
      </c>
      <c r="H14" s="190">
        <f>三戸郡・八戸市!M23</f>
        <v>930</v>
      </c>
      <c r="I14" s="188">
        <f>三戸郡・八戸市!N23</f>
        <v>0</v>
      </c>
      <c r="J14" s="190">
        <f>三戸郡・八戸市!Q23</f>
        <v>4200</v>
      </c>
      <c r="K14" s="188">
        <f>三戸郡・八戸市!R23</f>
        <v>0</v>
      </c>
      <c r="L14" s="190">
        <f>三戸郡・八戸市!Y30</f>
        <v>63800</v>
      </c>
      <c r="M14" s="188">
        <f>SUM(三戸郡・八戸市!V15:V29,三戸郡・八戸市!Z15:Z25,三戸郡・八戸市!Z26:Z27)</f>
        <v>0</v>
      </c>
      <c r="N14" s="208"/>
      <c r="O14" s="206"/>
      <c r="P14" s="114" t="s">
        <v>326</v>
      </c>
      <c r="Q14" s="66">
        <f>三戸郡・八戸市!M30</f>
        <v>700</v>
      </c>
      <c r="R14" s="70">
        <f>三戸郡・八戸市!N30</f>
        <v>0</v>
      </c>
    </row>
    <row r="15" spans="1:87" ht="15" customHeight="1">
      <c r="A15" s="178"/>
      <c r="B15" s="181"/>
      <c r="C15" s="184"/>
      <c r="D15" s="181"/>
      <c r="E15" s="184"/>
      <c r="F15" s="181"/>
      <c r="G15" s="184"/>
      <c r="H15" s="181"/>
      <c r="I15" s="184"/>
      <c r="J15" s="181"/>
      <c r="K15" s="184"/>
      <c r="L15" s="181"/>
      <c r="M15" s="184"/>
      <c r="N15" s="209"/>
      <c r="O15" s="207"/>
      <c r="P15" s="56" t="s">
        <v>81</v>
      </c>
      <c r="Q15" s="57">
        <f>三戸郡・八戸市!I30</f>
        <v>2150</v>
      </c>
      <c r="R15" s="70">
        <f>三戸郡・八戸市!J30</f>
        <v>0</v>
      </c>
    </row>
    <row r="16" spans="1:87" ht="12" customHeight="1">
      <c r="A16" s="197" t="s">
        <v>61</v>
      </c>
      <c r="B16" s="190">
        <f>D16+F16+J16+L16+Q17+Q16</f>
        <v>17110</v>
      </c>
      <c r="C16" s="188">
        <f>E16+G16+I16+K16+M16+O17+R17+R16</f>
        <v>0</v>
      </c>
      <c r="D16" s="190">
        <f>上北郡・十和田市・三沢市!E20</f>
        <v>10490</v>
      </c>
      <c r="E16" s="188">
        <f>上北郡・十和田市・三沢市!F20</f>
        <v>0</v>
      </c>
      <c r="F16" s="190">
        <f>上北郡・十和田市・三沢市!M20</f>
        <v>1010</v>
      </c>
      <c r="G16" s="188">
        <f>上北郡・十和田市・三沢市!N20</f>
        <v>0</v>
      </c>
      <c r="H16" s="190"/>
      <c r="I16" s="188"/>
      <c r="J16" s="200">
        <f>上北郡・十和田市・三沢市!Q20</f>
        <v>2300</v>
      </c>
      <c r="K16" s="188">
        <f>上北郡・十和田市・三沢市!R20</f>
        <v>0</v>
      </c>
      <c r="L16" s="190">
        <f>上北郡・十和田市・三沢市!U20</f>
        <v>2580</v>
      </c>
      <c r="M16" s="188">
        <f>上北郡・十和田市・三沢市!V20</f>
        <v>0</v>
      </c>
      <c r="N16" s="208"/>
      <c r="O16" s="206"/>
      <c r="P16" s="56" t="s">
        <v>447</v>
      </c>
      <c r="Q16" s="71">
        <f>上北郡・十和田市・三沢市!I20</f>
        <v>400</v>
      </c>
      <c r="R16" s="70">
        <f>上北郡・十和田市・三沢市!J20</f>
        <v>0</v>
      </c>
    </row>
    <row r="17" spans="1:18" ht="12" customHeight="1">
      <c r="A17" s="178"/>
      <c r="B17" s="181"/>
      <c r="C17" s="184"/>
      <c r="D17" s="181"/>
      <c r="E17" s="184"/>
      <c r="F17" s="181"/>
      <c r="G17" s="184"/>
      <c r="H17" s="181"/>
      <c r="I17" s="184"/>
      <c r="J17" s="201"/>
      <c r="K17" s="184"/>
      <c r="L17" s="181"/>
      <c r="M17" s="184"/>
      <c r="N17" s="209"/>
      <c r="O17" s="207"/>
      <c r="P17" s="119" t="s">
        <v>81</v>
      </c>
      <c r="Q17" s="57">
        <f>上北郡・十和田市・三沢市!Y20</f>
        <v>330</v>
      </c>
      <c r="R17" s="70">
        <f>上北郡・十和田市・三沢市!Z20</f>
        <v>0</v>
      </c>
    </row>
    <row r="18" spans="1:18" ht="12" customHeight="1">
      <c r="A18" s="197" t="s">
        <v>62</v>
      </c>
      <c r="B18" s="200">
        <f>D18+J18+L18+Q18+Q19</f>
        <v>12770</v>
      </c>
      <c r="C18" s="202">
        <f>E18+G18+I18+K18+M18+R18+R19</f>
        <v>0</v>
      </c>
      <c r="D18" s="200">
        <f>上北郡・十和田市・三沢市!E24</f>
        <v>4900</v>
      </c>
      <c r="E18" s="202">
        <f>上北郡・十和田市・三沢市!F24</f>
        <v>0</v>
      </c>
      <c r="F18" s="200"/>
      <c r="G18" s="202"/>
      <c r="H18" s="200">
        <f>上北郡・十和田市・三沢市!M24</f>
        <v>0</v>
      </c>
      <c r="I18" s="202">
        <f>上北郡・十和田市・三沢市!N24</f>
        <v>0</v>
      </c>
      <c r="J18" s="200">
        <f>上北郡・十和田市・三沢市!Q24</f>
        <v>3300</v>
      </c>
      <c r="K18" s="202">
        <f>上北郡・十和田市・三沢市!R24</f>
        <v>0</v>
      </c>
      <c r="L18" s="200">
        <f>上北郡・十和田市・三沢市!U24</f>
        <v>3330</v>
      </c>
      <c r="M18" s="202">
        <f>上北郡・十和田市・三沢市!V24</f>
        <v>0</v>
      </c>
      <c r="N18" s="204"/>
      <c r="O18" s="206"/>
      <c r="P18" s="120" t="s">
        <v>419</v>
      </c>
      <c r="Q18" s="121">
        <f>上北郡・十和田市・三沢市!I24</f>
        <v>940</v>
      </c>
      <c r="R18" s="122">
        <f>上北郡・十和田市・三沢市!J24</f>
        <v>0</v>
      </c>
    </row>
    <row r="19" spans="1:18" ht="12" customHeight="1">
      <c r="A19" s="178"/>
      <c r="B19" s="201"/>
      <c r="C19" s="203"/>
      <c r="D19" s="201"/>
      <c r="E19" s="203"/>
      <c r="F19" s="201"/>
      <c r="G19" s="203"/>
      <c r="H19" s="201"/>
      <c r="I19" s="203"/>
      <c r="J19" s="201"/>
      <c r="K19" s="203"/>
      <c r="L19" s="201"/>
      <c r="M19" s="203"/>
      <c r="N19" s="205"/>
      <c r="O19" s="207"/>
      <c r="P19" s="114" t="s">
        <v>80</v>
      </c>
      <c r="Q19" s="107">
        <f>上北郡・十和田市・三沢市!Y24</f>
        <v>300</v>
      </c>
      <c r="R19" s="108">
        <f>上北郡・十和田市・三沢市!Z24</f>
        <v>0</v>
      </c>
    </row>
    <row r="20" spans="1:18" ht="24" customHeight="1">
      <c r="A20" s="75" t="s">
        <v>201</v>
      </c>
      <c r="B20" s="79">
        <f>D20+N20+Q20</f>
        <v>8150</v>
      </c>
      <c r="C20" s="69">
        <f>E20+G20+I20+K20+M20+O20+R20</f>
        <v>0</v>
      </c>
      <c r="D20" s="79">
        <f>北津軽郡・つがる市・西津軽郡!E17</f>
        <v>7550</v>
      </c>
      <c r="E20" s="69">
        <f>北津軽郡・つがる市・西津軽郡!F17</f>
        <v>0</v>
      </c>
      <c r="F20" s="74"/>
      <c r="G20" s="69"/>
      <c r="H20" s="79"/>
      <c r="I20" s="69"/>
      <c r="J20" s="79">
        <f>北津軽郡・つがる市・西津軽郡!U12</f>
        <v>0</v>
      </c>
      <c r="K20" s="69">
        <f>北津軽郡・つがる市・西津軽郡!V17</f>
        <v>0</v>
      </c>
      <c r="L20" s="79"/>
      <c r="M20" s="69"/>
      <c r="N20" s="79">
        <f>北津軽郡・つがる市・西津軽郡!Y17</f>
        <v>300</v>
      </c>
      <c r="O20" s="69">
        <f>北津軽郡・つがる市・西津軽郡!Z17</f>
        <v>0</v>
      </c>
      <c r="P20" s="68" t="s">
        <v>419</v>
      </c>
      <c r="Q20" s="57">
        <f>北津軽郡・つがる市・西津軽郡!I17</f>
        <v>300</v>
      </c>
      <c r="R20" s="127">
        <f>北津軽郡・つがる市・西津軽郡!J17</f>
        <v>0</v>
      </c>
    </row>
    <row r="21" spans="1:18" ht="24" customHeight="1">
      <c r="A21" s="53" t="s">
        <v>128</v>
      </c>
      <c r="B21" s="54">
        <f>D21+N21+Q21</f>
        <v>8350</v>
      </c>
      <c r="C21" s="55">
        <f>E21+O21+R21</f>
        <v>0</v>
      </c>
      <c r="D21" s="54">
        <f>黒石市・南津軽郡・五所川原市!F11</f>
        <v>6540</v>
      </c>
      <c r="E21" s="55">
        <f>黒石市・南津軽郡・五所川原市!G11</f>
        <v>0</v>
      </c>
      <c r="F21" s="65"/>
      <c r="G21" s="55"/>
      <c r="H21" s="54"/>
      <c r="I21" s="55"/>
      <c r="J21" s="54"/>
      <c r="K21" s="55"/>
      <c r="L21" s="54"/>
      <c r="M21" s="55"/>
      <c r="N21" s="54">
        <f>黒石市・南津軽郡・五所川原市!Z11</f>
        <v>1520</v>
      </c>
      <c r="O21" s="55">
        <f>黒石市・南津軽郡・五所川原市!AA11</f>
        <v>0</v>
      </c>
      <c r="P21" s="80" t="s">
        <v>419</v>
      </c>
      <c r="Q21" s="63">
        <f>黒石市・南津軽郡・五所川原市!J11</f>
        <v>290</v>
      </c>
      <c r="R21" s="131">
        <f>黒石市・南津軽郡・五所川原市!K11</f>
        <v>0</v>
      </c>
    </row>
    <row r="22" spans="1:18" ht="24" customHeight="1">
      <c r="A22" s="81" t="s">
        <v>63</v>
      </c>
      <c r="B22" s="82">
        <f t="shared" ref="B22:C24" si="0">D22+F22+H22+J22+L22+N22+Q22</f>
        <v>307070</v>
      </c>
      <c r="C22" s="83">
        <f t="shared" si="0"/>
        <v>0</v>
      </c>
      <c r="D22" s="82">
        <f>SUM(D5:D21)</f>
        <v>157720</v>
      </c>
      <c r="E22" s="83">
        <f>SUM(E5:E21)</f>
        <v>0</v>
      </c>
      <c r="F22" s="82">
        <f t="shared" ref="F22:M22" si="1">SUM(F5:F20)</f>
        <v>13870</v>
      </c>
      <c r="G22" s="83">
        <f t="shared" si="1"/>
        <v>0</v>
      </c>
      <c r="H22" s="82">
        <f t="shared" si="1"/>
        <v>2990</v>
      </c>
      <c r="I22" s="83">
        <f t="shared" si="1"/>
        <v>0</v>
      </c>
      <c r="J22" s="82">
        <f t="shared" si="1"/>
        <v>19900</v>
      </c>
      <c r="K22" s="83">
        <f t="shared" si="1"/>
        <v>0</v>
      </c>
      <c r="L22" s="82">
        <f t="shared" si="1"/>
        <v>70570</v>
      </c>
      <c r="M22" s="83">
        <f t="shared" si="1"/>
        <v>0</v>
      </c>
      <c r="N22" s="82">
        <f>SUM(N5:N21)</f>
        <v>31050</v>
      </c>
      <c r="O22" s="83">
        <f>SUM(O5:O21)</f>
        <v>0</v>
      </c>
      <c r="P22" s="84"/>
      <c r="Q22" s="85">
        <f>SUM(Q5:Q21)</f>
        <v>10970</v>
      </c>
      <c r="R22" s="83">
        <f>SUM(R5:R21)</f>
        <v>0</v>
      </c>
    </row>
    <row r="23" spans="1:18" ht="24" customHeight="1">
      <c r="A23" s="59" t="s">
        <v>64</v>
      </c>
      <c r="B23" s="60">
        <f t="shared" si="0"/>
        <v>4410</v>
      </c>
      <c r="C23" s="86">
        <f t="shared" si="0"/>
        <v>0</v>
      </c>
      <c r="D23" s="67">
        <f>'東津軽郡・むつ市・下北郡・弘前市（中津軽郡）'!E10</f>
        <v>4230</v>
      </c>
      <c r="E23" s="61">
        <f>'東津軽郡・むつ市・下北郡・弘前市（中津軽郡）'!F10</f>
        <v>0</v>
      </c>
      <c r="F23" s="67"/>
      <c r="G23" s="61"/>
      <c r="H23" s="67"/>
      <c r="I23" s="61"/>
      <c r="J23" s="67"/>
      <c r="K23" s="61"/>
      <c r="L23" s="67"/>
      <c r="M23" s="61"/>
      <c r="N23" s="67"/>
      <c r="O23" s="61"/>
      <c r="P23" s="78" t="s">
        <v>419</v>
      </c>
      <c r="Q23" s="71">
        <f>'東津軽郡・むつ市・下北郡・弘前市（中津軽郡）'!I10</f>
        <v>180</v>
      </c>
      <c r="R23" s="129">
        <f>'東津軽郡・むつ市・下北郡・弘前市（中津軽郡）'!J10</f>
        <v>0</v>
      </c>
    </row>
    <row r="24" spans="1:18" ht="24" customHeight="1">
      <c r="A24" s="75" t="s">
        <v>65</v>
      </c>
      <c r="B24" s="74">
        <f t="shared" si="0"/>
        <v>1940</v>
      </c>
      <c r="C24" s="61">
        <f t="shared" si="0"/>
        <v>0</v>
      </c>
      <c r="D24" s="74">
        <f>'東津軽郡・むつ市・下北郡・弘前市（中津軽郡）'!E23</f>
        <v>1750</v>
      </c>
      <c r="E24" s="69">
        <f>'東津軽郡・むつ市・下北郡・弘前市（中津軽郡）'!F23</f>
        <v>0</v>
      </c>
      <c r="F24" s="74"/>
      <c r="G24" s="69"/>
      <c r="H24" s="74"/>
      <c r="I24" s="69"/>
      <c r="J24" s="74"/>
      <c r="K24" s="69"/>
      <c r="L24" s="74"/>
      <c r="M24" s="69"/>
      <c r="N24" s="74"/>
      <c r="O24" s="69"/>
      <c r="P24" s="68" t="s">
        <v>419</v>
      </c>
      <c r="Q24" s="57">
        <f>'東津軽郡・むつ市・下北郡・弘前市（中津軽郡）'!I23</f>
        <v>190</v>
      </c>
      <c r="R24" s="127">
        <f>'東津軽郡・むつ市・下北郡・弘前市（中津軽郡）'!J23</f>
        <v>0</v>
      </c>
    </row>
    <row r="25" spans="1:18" ht="18.75" customHeight="1">
      <c r="A25" s="75" t="s">
        <v>66</v>
      </c>
      <c r="B25" s="87" t="s">
        <v>28</v>
      </c>
      <c r="C25" s="88"/>
      <c r="D25" s="73"/>
      <c r="E25" s="88"/>
      <c r="F25" s="73"/>
      <c r="G25" s="88"/>
      <c r="H25" s="73"/>
      <c r="I25" s="88"/>
      <c r="J25" s="73"/>
      <c r="K25" s="88"/>
      <c r="L25" s="73"/>
      <c r="M25" s="88"/>
      <c r="N25" s="73"/>
      <c r="O25" s="88"/>
      <c r="P25" s="89"/>
      <c r="Q25" s="73"/>
      <c r="R25" s="130"/>
    </row>
    <row r="26" spans="1:18" ht="24" customHeight="1">
      <c r="A26" s="75" t="s">
        <v>72</v>
      </c>
      <c r="B26" s="74">
        <f t="shared" ref="B26:B31" si="2">D26+F26+H26+J26+L26+N26+Q26</f>
        <v>8730</v>
      </c>
      <c r="C26" s="61">
        <f t="shared" ref="C26:C31" si="3">E26+G26+I26+K26+M26+O26+R26</f>
        <v>0</v>
      </c>
      <c r="D26" s="74">
        <f>黒石市・南津軽郡・五所川原市!F16</f>
        <v>6200</v>
      </c>
      <c r="E26" s="69">
        <f>黒石市・南津軽郡・五所川原市!G16</f>
        <v>0</v>
      </c>
      <c r="F26" s="74"/>
      <c r="G26" s="69"/>
      <c r="H26" s="74"/>
      <c r="I26" s="69"/>
      <c r="J26" s="74">
        <f>黒石市・南津軽郡・五所川原市!V16</f>
        <v>150</v>
      </c>
      <c r="K26" s="69">
        <f>黒石市・南津軽郡・五所川原市!W16</f>
        <v>0</v>
      </c>
      <c r="L26" s="74"/>
      <c r="M26" s="69"/>
      <c r="N26" s="74">
        <f>黒石市・南津軽郡・五所川原市!Z16</f>
        <v>2010</v>
      </c>
      <c r="O26" s="69">
        <f>黒石市・南津軽郡・五所川原市!AA16</f>
        <v>0</v>
      </c>
      <c r="P26" s="68" t="s">
        <v>419</v>
      </c>
      <c r="Q26" s="57">
        <f>黒石市・南津軽郡・五所川原市!J16</f>
        <v>370</v>
      </c>
      <c r="R26" s="127">
        <f>黒石市・南津軽郡・五所川原市!K16</f>
        <v>0</v>
      </c>
    </row>
    <row r="27" spans="1:18" ht="24" customHeight="1">
      <c r="A27" s="75" t="s">
        <v>73</v>
      </c>
      <c r="B27" s="74">
        <f t="shared" si="2"/>
        <v>9170</v>
      </c>
      <c r="C27" s="61">
        <f t="shared" si="3"/>
        <v>0</v>
      </c>
      <c r="D27" s="74">
        <f>北津軽郡・つがる市・西津軽郡!E11</f>
        <v>8370</v>
      </c>
      <c r="E27" s="69">
        <f>北津軽郡・つがる市・西津軽郡!F11</f>
        <v>0</v>
      </c>
      <c r="F27" s="74"/>
      <c r="G27" s="69"/>
      <c r="H27" s="74"/>
      <c r="I27" s="69"/>
      <c r="J27" s="74">
        <f>北津軽郡・つがる市・西津軽郡!U11</f>
        <v>0</v>
      </c>
      <c r="K27" s="69">
        <f>北津軽郡・つがる市・西津軽郡!V11</f>
        <v>0</v>
      </c>
      <c r="L27" s="74"/>
      <c r="M27" s="69"/>
      <c r="N27" s="74">
        <f>北津軽郡・つがる市・西津軽郡!Y11</f>
        <v>30</v>
      </c>
      <c r="O27" s="69">
        <f>北津軽郡・つがる市・西津軽郡!Z11</f>
        <v>0</v>
      </c>
      <c r="P27" s="68" t="s">
        <v>419</v>
      </c>
      <c r="Q27" s="57">
        <f>北津軽郡・つがる市・西津軽郡!I11</f>
        <v>770</v>
      </c>
      <c r="R27" s="127">
        <f>北津軽郡・つがる市・西津軽郡!J11</f>
        <v>0</v>
      </c>
    </row>
    <row r="28" spans="1:18" ht="24" customHeight="1">
      <c r="A28" s="75" t="s">
        <v>74</v>
      </c>
      <c r="B28" s="74">
        <f t="shared" si="2"/>
        <v>4810</v>
      </c>
      <c r="C28" s="61">
        <f t="shared" si="3"/>
        <v>0</v>
      </c>
      <c r="D28" s="74">
        <f>北津軽郡・つがる市・西津軽郡!E23</f>
        <v>4390</v>
      </c>
      <c r="E28" s="69">
        <f>北津軽郡・つがる市・西津軽郡!F23</f>
        <v>0</v>
      </c>
      <c r="F28" s="74"/>
      <c r="G28" s="69"/>
      <c r="H28" s="74"/>
      <c r="I28" s="69"/>
      <c r="J28" s="74"/>
      <c r="K28" s="69"/>
      <c r="L28" s="74"/>
      <c r="M28" s="69"/>
      <c r="N28" s="74">
        <f>北津軽郡・つがる市・西津軽郡!Y23</f>
        <v>190</v>
      </c>
      <c r="O28" s="69">
        <f>北津軽郡・つがる市・西津軽郡!Z23</f>
        <v>0</v>
      </c>
      <c r="P28" s="68" t="s">
        <v>419</v>
      </c>
      <c r="Q28" s="57">
        <f>北津軽郡・つがる市・西津軽郡!I23</f>
        <v>230</v>
      </c>
      <c r="R28" s="127">
        <f>北津軽郡・つがる市・西津軽郡!J23</f>
        <v>0</v>
      </c>
    </row>
    <row r="29" spans="1:18" ht="24" customHeight="1">
      <c r="A29" s="59" t="s">
        <v>75</v>
      </c>
      <c r="B29" s="67">
        <f t="shared" si="2"/>
        <v>14030</v>
      </c>
      <c r="C29" s="61">
        <f t="shared" si="3"/>
        <v>0</v>
      </c>
      <c r="D29" s="67">
        <f>三戸郡・八戸市!E13</f>
        <v>3670</v>
      </c>
      <c r="E29" s="61">
        <f>三戸郡・八戸市!F13</f>
        <v>0</v>
      </c>
      <c r="F29" s="74"/>
      <c r="G29" s="69"/>
      <c r="H29" s="74"/>
      <c r="I29" s="61"/>
      <c r="J29" s="67">
        <f>三戸郡・八戸市!Q13</f>
        <v>430</v>
      </c>
      <c r="K29" s="61">
        <f>三戸郡・八戸市!R13</f>
        <v>0</v>
      </c>
      <c r="L29" s="67">
        <f>三戸郡・八戸市!U13</f>
        <v>9090</v>
      </c>
      <c r="M29" s="61">
        <f>三戸郡・八戸市!V13</f>
        <v>0</v>
      </c>
      <c r="N29" s="67"/>
      <c r="O29" s="61"/>
      <c r="P29" s="78" t="s">
        <v>419</v>
      </c>
      <c r="Q29" s="71">
        <f>三戸郡・八戸市!I13</f>
        <v>840</v>
      </c>
      <c r="R29" s="129">
        <f>三戸郡・八戸市!J13</f>
        <v>0</v>
      </c>
    </row>
    <row r="30" spans="1:18" ht="24" customHeight="1">
      <c r="A30" s="75" t="s">
        <v>76</v>
      </c>
      <c r="B30" s="74">
        <f t="shared" si="2"/>
        <v>22630</v>
      </c>
      <c r="C30" s="61">
        <f t="shared" si="3"/>
        <v>0</v>
      </c>
      <c r="D30" s="74">
        <f>上北郡・十和田市・三沢市!E15</f>
        <v>13020</v>
      </c>
      <c r="E30" s="69">
        <f>上北郡・十和田市・三沢市!F15</f>
        <v>0</v>
      </c>
      <c r="F30" s="90"/>
      <c r="G30" s="91"/>
      <c r="H30" s="90">
        <f>上北郡・十和田市・三沢市!M15</f>
        <v>0</v>
      </c>
      <c r="I30" s="69">
        <f>上北郡・十和田市・三沢市!N15</f>
        <v>0</v>
      </c>
      <c r="J30" s="74">
        <f>上北郡・十和田市・三沢市!Q15</f>
        <v>1310</v>
      </c>
      <c r="K30" s="69">
        <f>上北郡・十和田市・三沢市!R15</f>
        <v>0</v>
      </c>
      <c r="L30" s="74">
        <f>上北郡・十和田市・三沢市!U15</f>
        <v>7050</v>
      </c>
      <c r="M30" s="69">
        <f>上北郡・十和田市・三沢市!V15</f>
        <v>0</v>
      </c>
      <c r="N30" s="74"/>
      <c r="O30" s="69"/>
      <c r="P30" s="68" t="s">
        <v>419</v>
      </c>
      <c r="Q30" s="57">
        <f>上北郡・十和田市・三沢市!I15</f>
        <v>1250</v>
      </c>
      <c r="R30" s="128">
        <f>上北郡・十和田市・三沢市!J15</f>
        <v>0</v>
      </c>
    </row>
    <row r="31" spans="1:18" ht="24" customHeight="1">
      <c r="A31" s="81" t="s">
        <v>77</v>
      </c>
      <c r="B31" s="82">
        <f t="shared" si="2"/>
        <v>65720</v>
      </c>
      <c r="C31" s="83">
        <f t="shared" si="3"/>
        <v>0</v>
      </c>
      <c r="D31" s="92">
        <f t="shared" ref="D31:O31" si="4">SUM(D23:D30)</f>
        <v>41630</v>
      </c>
      <c r="E31" s="83">
        <f t="shared" si="4"/>
        <v>0</v>
      </c>
      <c r="F31" s="93">
        <v>0</v>
      </c>
      <c r="G31" s="83">
        <f t="shared" si="4"/>
        <v>0</v>
      </c>
      <c r="H31" s="82">
        <f t="shared" si="4"/>
        <v>0</v>
      </c>
      <c r="I31" s="83">
        <f t="shared" si="4"/>
        <v>0</v>
      </c>
      <c r="J31" s="82">
        <f t="shared" si="4"/>
        <v>1890</v>
      </c>
      <c r="K31" s="83">
        <f t="shared" si="4"/>
        <v>0</v>
      </c>
      <c r="L31" s="82">
        <f t="shared" si="4"/>
        <v>16140</v>
      </c>
      <c r="M31" s="83">
        <f t="shared" si="4"/>
        <v>0</v>
      </c>
      <c r="N31" s="82">
        <f t="shared" si="4"/>
        <v>2230</v>
      </c>
      <c r="O31" s="83">
        <f t="shared" si="4"/>
        <v>0</v>
      </c>
      <c r="P31" s="94"/>
      <c r="Q31" s="85">
        <f>SUM(Q23:Q30)</f>
        <v>3830</v>
      </c>
      <c r="R31" s="83">
        <f>SUM(R23:R30)</f>
        <v>0</v>
      </c>
    </row>
    <row r="32" spans="1:18" ht="24" customHeight="1">
      <c r="A32" s="95" t="s">
        <v>78</v>
      </c>
      <c r="B32" s="92">
        <f>SUM(B22,B31)</f>
        <v>372790</v>
      </c>
      <c r="C32" s="83">
        <f>SUM(C22,C31)</f>
        <v>0</v>
      </c>
      <c r="D32" s="92">
        <f t="shared" ref="D32:K32" si="5">SUM(D31,D22)</f>
        <v>199350</v>
      </c>
      <c r="E32" s="83">
        <f t="shared" si="5"/>
        <v>0</v>
      </c>
      <c r="F32" s="92">
        <f t="shared" si="5"/>
        <v>13870</v>
      </c>
      <c r="G32" s="83">
        <f t="shared" si="5"/>
        <v>0</v>
      </c>
      <c r="H32" s="92">
        <f t="shared" si="5"/>
        <v>2990</v>
      </c>
      <c r="I32" s="83">
        <f t="shared" si="5"/>
        <v>0</v>
      </c>
      <c r="J32" s="92">
        <f t="shared" si="5"/>
        <v>21790</v>
      </c>
      <c r="K32" s="83">
        <f t="shared" si="5"/>
        <v>0</v>
      </c>
      <c r="L32" s="92">
        <f>L22+L31</f>
        <v>86710</v>
      </c>
      <c r="M32" s="83">
        <f>M22+M31</f>
        <v>0</v>
      </c>
      <c r="N32" s="92">
        <f>SUM(N31,N22)</f>
        <v>33280</v>
      </c>
      <c r="O32" s="83">
        <f>SUM(O31,O22)</f>
        <v>0</v>
      </c>
      <c r="P32" s="92"/>
      <c r="Q32" s="85">
        <f>SUM(Q22,Q31)</f>
        <v>14800</v>
      </c>
      <c r="R32" s="83">
        <f>SUM(R31,R22)</f>
        <v>0</v>
      </c>
    </row>
    <row r="33" spans="1:17" ht="18" customHeight="1">
      <c r="A33"/>
      <c r="B33"/>
      <c r="C33"/>
      <c r="D33"/>
      <c r="E33"/>
      <c r="F33"/>
      <c r="G33"/>
      <c r="H33"/>
      <c r="I33"/>
      <c r="J33"/>
      <c r="K33"/>
      <c r="L33"/>
      <c r="M33" s="4"/>
      <c r="N33"/>
      <c r="O33"/>
      <c r="P33"/>
      <c r="Q33"/>
    </row>
    <row r="34" spans="1:17" ht="18" customHeight="1">
      <c r="A34"/>
      <c r="B34"/>
      <c r="C34"/>
      <c r="D34"/>
      <c r="E34"/>
      <c r="F34"/>
      <c r="G34"/>
      <c r="H34"/>
      <c r="I34"/>
      <c r="J34"/>
      <c r="K34"/>
      <c r="L34"/>
      <c r="N34"/>
      <c r="O34"/>
      <c r="P34"/>
      <c r="Q34"/>
    </row>
    <row r="35" spans="1:17" ht="18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 ht="18" customHeight="1">
      <c r="A36"/>
      <c r="B36"/>
      <c r="C36"/>
      <c r="D36"/>
      <c r="E36"/>
      <c r="F36"/>
      <c r="G36"/>
      <c r="H36"/>
      <c r="I36"/>
      <c r="J36"/>
      <c r="K36"/>
      <c r="L36"/>
      <c r="N36"/>
      <c r="O36"/>
      <c r="P36"/>
      <c r="Q36"/>
    </row>
    <row r="37" spans="1:17" ht="18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ht="18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ht="18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1:17" ht="18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1" spans="1:17" ht="18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ht="18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43" spans="1:17" ht="18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1:17" ht="18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1:17" ht="18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1:17" ht="18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</row>
    <row r="47" spans="1:17" ht="18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</row>
    <row r="48" spans="1:17" ht="18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spans="1:17" ht="18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1:17" ht="18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51" spans="1:17" ht="18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1:17" ht="18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1:17" ht="18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1:17" ht="18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</row>
    <row r="55" spans="1:17" ht="18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</row>
    <row r="56" spans="1:17" ht="18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1:17" ht="18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ht="18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1:17" ht="18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17" ht="18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17" ht="18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1:17" ht="18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</sheetData>
  <sheetProtection algorithmName="SHA-512" hashValue="waY+lSXCdfLYVe4eHmipMI/0fDUnQ7seG2krbiRQ7s1lahsVQcg+Ng6qko6ORA+vNcHKyUNXeaxkO04EpTVFaw==" saltValue="taVjlxmy0CcvWeXTLd8QbA==" spinCount="100000" sheet="1" objects="1" scenarios="1" selectLockedCells="1"/>
  <mergeCells count="107">
    <mergeCell ref="A14:A15"/>
    <mergeCell ref="B14:B15"/>
    <mergeCell ref="C14:C15"/>
    <mergeCell ref="D14:D15"/>
    <mergeCell ref="E14:E15"/>
    <mergeCell ref="F14:F15"/>
    <mergeCell ref="N14:N15"/>
    <mergeCell ref="O14:O15"/>
    <mergeCell ref="N16:N17"/>
    <mergeCell ref="O16:O17"/>
    <mergeCell ref="L16:L17"/>
    <mergeCell ref="M16:M17"/>
    <mergeCell ref="M18:M19"/>
    <mergeCell ref="N18:N19"/>
    <mergeCell ref="O18:O19"/>
    <mergeCell ref="I18:I19"/>
    <mergeCell ref="K18:K19"/>
    <mergeCell ref="L18:L19"/>
    <mergeCell ref="J18:J19"/>
    <mergeCell ref="G14:G15"/>
    <mergeCell ref="H14:H15"/>
    <mergeCell ref="I14:I15"/>
    <mergeCell ref="M14:M15"/>
    <mergeCell ref="L14:L15"/>
    <mergeCell ref="K14:K15"/>
    <mergeCell ref="J14:J15"/>
    <mergeCell ref="K16:K17"/>
    <mergeCell ref="A18:A19"/>
    <mergeCell ref="B18:B19"/>
    <mergeCell ref="C18:C19"/>
    <mergeCell ref="D18:D19"/>
    <mergeCell ref="E18:E19"/>
    <mergeCell ref="F18:F19"/>
    <mergeCell ref="G18:G19"/>
    <mergeCell ref="H18:H19"/>
    <mergeCell ref="J16:J17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N5:N7"/>
    <mergeCell ref="O5:O7"/>
    <mergeCell ref="L5:L7"/>
    <mergeCell ref="M8:M9"/>
    <mergeCell ref="M5:M7"/>
    <mergeCell ref="A10:A11"/>
    <mergeCell ref="B10:B11"/>
    <mergeCell ref="C10:C11"/>
    <mergeCell ref="D10:D11"/>
    <mergeCell ref="I8:I9"/>
    <mergeCell ref="B8:B9"/>
    <mergeCell ref="C8:C9"/>
    <mergeCell ref="D8:D9"/>
    <mergeCell ref="E8:E9"/>
    <mergeCell ref="A8:A9"/>
    <mergeCell ref="E10:E11"/>
    <mergeCell ref="F10:F11"/>
    <mergeCell ref="F8:F9"/>
    <mergeCell ref="G8:G9"/>
    <mergeCell ref="I10:I11"/>
    <mergeCell ref="J10:J11"/>
    <mergeCell ref="N10:N11"/>
    <mergeCell ref="O10:O11"/>
    <mergeCell ref="M10:M11"/>
    <mergeCell ref="G10:G11"/>
    <mergeCell ref="H10:H11"/>
    <mergeCell ref="H8:H9"/>
    <mergeCell ref="J8:J9"/>
    <mergeCell ref="K8:K9"/>
    <mergeCell ref="K10:K11"/>
    <mergeCell ref="L10:L11"/>
    <mergeCell ref="L8:L9"/>
    <mergeCell ref="B2:E3"/>
    <mergeCell ref="C1:E1"/>
    <mergeCell ref="J1:K1"/>
    <mergeCell ref="B4:C4"/>
    <mergeCell ref="J4:K4"/>
    <mergeCell ref="A5:A7"/>
    <mergeCell ref="B5:B7"/>
    <mergeCell ref="C5:C7"/>
    <mergeCell ref="D5:D7"/>
    <mergeCell ref="E5:E7"/>
    <mergeCell ref="F5:F7"/>
    <mergeCell ref="G5:G7"/>
    <mergeCell ref="H5:H7"/>
    <mergeCell ref="D4:E4"/>
    <mergeCell ref="I5:I7"/>
    <mergeCell ref="J5:J7"/>
    <mergeCell ref="K5:K7"/>
    <mergeCell ref="P1:R1"/>
    <mergeCell ref="P4:R4"/>
    <mergeCell ref="N4:O4"/>
    <mergeCell ref="P2:R3"/>
    <mergeCell ref="L2:L3"/>
    <mergeCell ref="M2:O3"/>
    <mergeCell ref="M1:O1"/>
    <mergeCell ref="F1:H1"/>
    <mergeCell ref="F2:H3"/>
    <mergeCell ref="I2:K3"/>
    <mergeCell ref="F4:G4"/>
    <mergeCell ref="H4:I4"/>
    <mergeCell ref="L4:M4"/>
  </mergeCells>
  <phoneticPr fontId="4"/>
  <conditionalFormatting sqref="E26:E32">
    <cfRule type="expression" dxfId="37" priority="7" stopIfTrue="1">
      <formula>D26&lt;E26</formula>
    </cfRule>
  </conditionalFormatting>
  <conditionalFormatting sqref="G5:G17 K5:K19 C5:C24 E5:E24 M14:M19 R17:R18 C26:C32">
    <cfRule type="expression" dxfId="36" priority="8" stopIfTrue="1">
      <formula>B5&lt;C5</formula>
    </cfRule>
  </conditionalFormatting>
  <conditionalFormatting sqref="G22 G32">
    <cfRule type="expression" dxfId="35" priority="6" stopIfTrue="1">
      <formula>F22&lt;G22</formula>
    </cfRule>
  </conditionalFormatting>
  <conditionalFormatting sqref="I5:I11 I14 I22 I32">
    <cfRule type="expression" dxfId="34" priority="5" stopIfTrue="1">
      <formula>H5&lt;I5</formula>
    </cfRule>
  </conditionalFormatting>
  <conditionalFormatting sqref="K22 K26:K27 K29:K32">
    <cfRule type="expression" dxfId="33" priority="4" stopIfTrue="1">
      <formula>J22&lt;K22</formula>
    </cfRule>
  </conditionalFormatting>
  <conditionalFormatting sqref="M5 M22 M29:M32">
    <cfRule type="expression" dxfId="32" priority="3" stopIfTrue="1">
      <formula>L5&lt;M5</formula>
    </cfRule>
  </conditionalFormatting>
  <conditionalFormatting sqref="O5 O10:O13 O20:O22 O26:O28 O31:O32">
    <cfRule type="expression" dxfId="31" priority="2" stopIfTrue="1">
      <formula>N5&lt;O5</formula>
    </cfRule>
  </conditionalFormatting>
  <conditionalFormatting sqref="R5:R7 R14:R15 R22 R26 R31:R32">
    <cfRule type="expression" dxfId="30" priority="1" stopIfTrue="1">
      <formula>Q5&lt;R5</formula>
    </cfRule>
  </conditionalFormatting>
  <conditionalFormatting sqref="R8">
    <cfRule type="expression" dxfId="29" priority="166" stopIfTrue="1">
      <formula>Q9&lt;R8</formula>
    </cfRule>
  </conditionalFormatting>
  <conditionalFormatting sqref="R10:R11">
    <cfRule type="expression" dxfId="28" priority="156" stopIfTrue="1">
      <formula>Q10&lt;R10</formula>
    </cfRule>
  </conditionalFormatting>
  <pageMargins left="0.39370078740157483" right="0.19685039370078741" top="0" bottom="0.39370078740157483" header="0.51181102362204722" footer="0.15748031496062992"/>
  <pageSetup paperSize="9" orientation="landscape" horizontalDpi="300" verticalDpi="300" r:id="rId1"/>
  <headerFooter scaleWithDoc="0">
    <oddFooter>&amp;R河北折込センター　ＴＥＬ022-390-7322　ＦＡＸ：022-390-7822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63218-7537-4792-B80D-06BD52303BD5}">
  <sheetPr codeName="Sheet3">
    <pageSetUpPr fitToPage="1"/>
  </sheetPr>
  <dimension ref="A1:BQ50"/>
  <sheetViews>
    <sheetView showGridLines="0" showZeros="0" zoomScaleNormal="100" workbookViewId="0">
      <selection activeCell="C2" sqref="C2:H3"/>
    </sheetView>
  </sheetViews>
  <sheetFormatPr defaultRowHeight="11.25"/>
  <cols>
    <col min="1" max="1" width="3.375" style="257" customWidth="1"/>
    <col min="2" max="2" width="7.25" style="257" customWidth="1"/>
    <col min="3" max="3" width="7.125" style="257" customWidth="1"/>
    <col min="4" max="4" width="1.75" style="257" customWidth="1"/>
    <col min="5" max="5" width="4.875" style="257" customWidth="1"/>
    <col min="6" max="7" width="7.125" style="257" customWidth="1"/>
    <col min="8" max="8" width="1.625" style="257" customWidth="1"/>
    <col min="9" max="9" width="6.5" style="257" bestFit="1" customWidth="1"/>
    <col min="10" max="11" width="7.125" style="257" customWidth="1"/>
    <col min="12" max="12" width="1.25" style="257" customWidth="1"/>
    <col min="13" max="13" width="5.125" style="257" customWidth="1"/>
    <col min="14" max="15" width="7.125" style="257" customWidth="1"/>
    <col min="16" max="16" width="1.25" style="257" customWidth="1"/>
    <col min="17" max="17" width="5.125" style="257" customWidth="1"/>
    <col min="18" max="19" width="7.125" style="257" customWidth="1"/>
    <col min="20" max="20" width="1.25" style="257" customWidth="1"/>
    <col min="21" max="21" width="5.125" style="257" customWidth="1"/>
    <col min="22" max="22" width="6.625" style="257" customWidth="1"/>
    <col min="23" max="23" width="10.125" style="257" customWidth="1"/>
    <col min="24" max="24" width="1.75" style="257" customWidth="1"/>
    <col min="25" max="25" width="5.125" style="257" customWidth="1"/>
    <col min="26" max="26" width="7.125" style="257" customWidth="1"/>
    <col min="27" max="27" width="0.5" style="257" customWidth="1"/>
    <col min="28" max="28" width="2.75" style="257" customWidth="1"/>
    <col min="29" max="29" width="3" style="257" customWidth="1"/>
    <col min="30" max="30" width="5.875" style="257" customWidth="1"/>
    <col min="31" max="31" width="3.375" style="257" customWidth="1"/>
    <col min="32" max="16384" width="9" style="257"/>
  </cols>
  <sheetData>
    <row r="1" spans="1:69" ht="15" customHeight="1">
      <c r="A1" s="243">
        <v>45931</v>
      </c>
      <c r="B1" s="244"/>
      <c r="C1" s="245" t="s">
        <v>344</v>
      </c>
      <c r="D1" s="246"/>
      <c r="E1" s="246"/>
      <c r="F1" s="246"/>
      <c r="G1" s="246"/>
      <c r="H1" s="247"/>
      <c r="I1" s="231" t="s">
        <v>34</v>
      </c>
      <c r="J1" s="232"/>
      <c r="K1" s="232"/>
      <c r="L1" s="233"/>
      <c r="M1" s="245" t="s">
        <v>274</v>
      </c>
      <c r="N1" s="248"/>
      <c r="O1" s="249"/>
      <c r="P1" s="250" t="s">
        <v>36</v>
      </c>
      <c r="Q1" s="251"/>
      <c r="R1" s="250" t="s">
        <v>88</v>
      </c>
      <c r="S1" s="252">
        <f>S3+'東津軽郡・むつ市・下北郡・弘前市（中津軽郡）'!S3+黒石市・南津軽郡・五所川原市!T3+北津軽郡・つがる市・西津軽郡!S3+三戸郡・八戸市!S3+上北郡・十和田市・三沢市!S3</f>
        <v>0</v>
      </c>
      <c r="T1" s="253"/>
      <c r="U1" s="254"/>
      <c r="V1" s="250" t="s">
        <v>37</v>
      </c>
      <c r="W1" s="255"/>
      <c r="X1" s="255"/>
      <c r="Y1" s="255"/>
      <c r="Z1" s="251"/>
      <c r="AA1" s="256"/>
    </row>
    <row r="2" spans="1:69" ht="18" customHeight="1">
      <c r="A2" s="258" t="s">
        <v>31</v>
      </c>
      <c r="B2" s="259"/>
      <c r="C2" s="210"/>
      <c r="D2" s="211"/>
      <c r="E2" s="211"/>
      <c r="F2" s="211"/>
      <c r="G2" s="211"/>
      <c r="H2" s="211"/>
      <c r="I2" s="212"/>
      <c r="J2" s="213"/>
      <c r="K2" s="213"/>
      <c r="L2" s="214"/>
      <c r="M2" s="218"/>
      <c r="N2" s="219"/>
      <c r="O2" s="220"/>
      <c r="P2" s="221"/>
      <c r="Q2" s="222"/>
      <c r="R2" s="260"/>
      <c r="S2" s="261"/>
      <c r="T2" s="261"/>
      <c r="U2" s="262"/>
      <c r="V2" s="225"/>
      <c r="W2" s="226"/>
      <c r="X2" s="226"/>
      <c r="Y2" s="226"/>
      <c r="Z2" s="227"/>
      <c r="AA2" s="256"/>
      <c r="AB2" s="263">
        <v>1</v>
      </c>
    </row>
    <row r="3" spans="1:69" ht="18" customHeight="1">
      <c r="A3" s="264" t="s">
        <v>89</v>
      </c>
      <c r="B3" s="265"/>
      <c r="C3" s="210"/>
      <c r="D3" s="211"/>
      <c r="E3" s="211"/>
      <c r="F3" s="211"/>
      <c r="G3" s="211"/>
      <c r="H3" s="211"/>
      <c r="I3" s="215"/>
      <c r="J3" s="216"/>
      <c r="K3" s="216"/>
      <c r="L3" s="217"/>
      <c r="M3" s="218"/>
      <c r="N3" s="219"/>
      <c r="O3" s="220"/>
      <c r="P3" s="223"/>
      <c r="Q3" s="224"/>
      <c r="R3" s="266" t="s">
        <v>90</v>
      </c>
      <c r="S3" s="267">
        <f>SUM(N21,R21,V21,Z21,J27,N27,R27,V27,Z27)</f>
        <v>0</v>
      </c>
      <c r="T3" s="268"/>
      <c r="U3" s="269"/>
      <c r="V3" s="228"/>
      <c r="W3" s="229"/>
      <c r="X3" s="229"/>
      <c r="Y3" s="229"/>
      <c r="Z3" s="230"/>
      <c r="AB3" s="270"/>
    </row>
    <row r="4" spans="1:69" ht="18.95" customHeight="1">
      <c r="A4" s="271" t="s">
        <v>38</v>
      </c>
      <c r="B4" s="272"/>
      <c r="C4" s="273" t="s">
        <v>94</v>
      </c>
      <c r="D4" s="274"/>
      <c r="E4" s="275" t="s">
        <v>39</v>
      </c>
      <c r="F4" s="276" t="s">
        <v>40</v>
      </c>
      <c r="G4" s="273" t="s">
        <v>94</v>
      </c>
      <c r="H4" s="274"/>
      <c r="I4" s="275" t="s">
        <v>39</v>
      </c>
      <c r="J4" s="276" t="s">
        <v>40</v>
      </c>
      <c r="K4" s="277" t="s">
        <v>91</v>
      </c>
      <c r="L4" s="274"/>
      <c r="M4" s="275" t="s">
        <v>39</v>
      </c>
      <c r="N4" s="276" t="s">
        <v>40</v>
      </c>
      <c r="O4" s="278" t="s">
        <v>92</v>
      </c>
      <c r="P4" s="274"/>
      <c r="Q4" s="275" t="s">
        <v>39</v>
      </c>
      <c r="R4" s="276" t="s">
        <v>40</v>
      </c>
      <c r="S4" s="279" t="s">
        <v>20</v>
      </c>
      <c r="T4" s="280"/>
      <c r="U4" s="281" t="s">
        <v>324</v>
      </c>
      <c r="V4" s="282" t="s">
        <v>325</v>
      </c>
      <c r="W4" s="283" t="s">
        <v>378</v>
      </c>
      <c r="X4" s="284"/>
      <c r="Y4" s="285" t="s">
        <v>39</v>
      </c>
      <c r="Z4" s="282" t="s">
        <v>40</v>
      </c>
      <c r="AA4" s="286"/>
      <c r="AB4" s="287" t="s">
        <v>138</v>
      </c>
      <c r="AF4" s="288"/>
    </row>
    <row r="5" spans="1:69" s="301" customFormat="1" ht="18" customHeight="1">
      <c r="A5" s="289"/>
      <c r="B5" s="290"/>
      <c r="C5" s="291" t="s">
        <v>467</v>
      </c>
      <c r="D5" s="292" t="s">
        <v>15</v>
      </c>
      <c r="E5" s="293">
        <f>SUM(E7:E11)</f>
        <v>4050</v>
      </c>
      <c r="F5" s="294">
        <f>SUM(F6:F11)</f>
        <v>0</v>
      </c>
      <c r="G5" s="295" t="s">
        <v>300</v>
      </c>
      <c r="H5" s="292" t="s">
        <v>15</v>
      </c>
      <c r="I5" s="293">
        <v>4600</v>
      </c>
      <c r="J5" s="40"/>
      <c r="K5" s="296" t="s">
        <v>327</v>
      </c>
      <c r="L5" s="297" t="s">
        <v>355</v>
      </c>
      <c r="M5" s="298">
        <v>760</v>
      </c>
      <c r="N5" s="30"/>
      <c r="O5" s="296" t="s">
        <v>327</v>
      </c>
      <c r="P5" s="297" t="s">
        <v>355</v>
      </c>
      <c r="Q5" s="298">
        <v>260</v>
      </c>
      <c r="R5" s="30"/>
      <c r="S5" s="296" t="s">
        <v>327</v>
      </c>
      <c r="T5" s="297" t="s">
        <v>355</v>
      </c>
      <c r="U5" s="298">
        <v>530</v>
      </c>
      <c r="V5" s="30"/>
      <c r="W5" s="296" t="s">
        <v>327</v>
      </c>
      <c r="X5" s="297" t="s">
        <v>355</v>
      </c>
      <c r="Y5" s="298">
        <v>150</v>
      </c>
      <c r="Z5" s="30"/>
      <c r="AA5" s="300"/>
      <c r="AB5" s="287"/>
      <c r="AC5" s="257"/>
      <c r="AD5" s="288"/>
      <c r="AE5" s="257"/>
      <c r="AF5" s="257"/>
      <c r="AG5" s="257"/>
      <c r="AH5" s="257"/>
      <c r="AI5" s="257"/>
      <c r="AJ5" s="257"/>
      <c r="AK5" s="257"/>
      <c r="AL5" s="257"/>
      <c r="AM5" s="257"/>
      <c r="AN5" s="257"/>
      <c r="AO5" s="257"/>
      <c r="AP5" s="257"/>
      <c r="AQ5" s="257"/>
      <c r="AR5" s="257"/>
      <c r="AS5" s="257"/>
      <c r="AT5" s="257"/>
      <c r="AU5" s="257"/>
      <c r="AV5" s="257"/>
      <c r="AW5" s="257"/>
      <c r="AX5" s="257"/>
      <c r="AY5" s="257"/>
      <c r="AZ5" s="257"/>
      <c r="BA5" s="257"/>
      <c r="BB5" s="257"/>
      <c r="BC5" s="257"/>
      <c r="BD5" s="257"/>
      <c r="BE5" s="257"/>
      <c r="BF5" s="257"/>
      <c r="BG5" s="257"/>
      <c r="BH5" s="257"/>
      <c r="BI5" s="257"/>
      <c r="BJ5" s="257"/>
      <c r="BK5" s="257"/>
      <c r="BL5" s="257"/>
      <c r="BM5" s="257"/>
      <c r="BN5" s="257"/>
      <c r="BO5" s="257"/>
      <c r="BP5" s="257"/>
      <c r="BQ5" s="257"/>
    </row>
    <row r="6" spans="1:69" s="301" customFormat="1" ht="18" customHeight="1">
      <c r="A6" s="302"/>
      <c r="B6" s="303"/>
      <c r="C6" s="304" t="s">
        <v>115</v>
      </c>
      <c r="D6" s="305"/>
      <c r="E6" s="298"/>
      <c r="F6" s="299"/>
      <c r="G6" s="306" t="s">
        <v>323</v>
      </c>
      <c r="H6" s="307" t="s">
        <v>15</v>
      </c>
      <c r="I6" s="308">
        <v>6200</v>
      </c>
      <c r="J6" s="34"/>
      <c r="K6" s="310" t="s">
        <v>457</v>
      </c>
      <c r="L6" s="311" t="s">
        <v>355</v>
      </c>
      <c r="M6" s="308">
        <v>340</v>
      </c>
      <c r="N6" s="30"/>
      <c r="O6" s="310" t="s">
        <v>454</v>
      </c>
      <c r="P6" s="311" t="s">
        <v>355</v>
      </c>
      <c r="Q6" s="308">
        <v>60</v>
      </c>
      <c r="R6" s="30"/>
      <c r="S6" s="310" t="s">
        <v>454</v>
      </c>
      <c r="T6" s="311" t="s">
        <v>355</v>
      </c>
      <c r="U6" s="308">
        <v>230</v>
      </c>
      <c r="V6" s="30"/>
      <c r="W6" s="310" t="s">
        <v>454</v>
      </c>
      <c r="X6" s="311" t="s">
        <v>355</v>
      </c>
      <c r="Y6" s="308">
        <v>50</v>
      </c>
      <c r="Z6" s="30"/>
      <c r="AA6" s="312"/>
      <c r="AB6" s="287"/>
      <c r="AC6" s="257"/>
      <c r="AD6" s="257"/>
      <c r="AE6" s="257"/>
      <c r="AF6" s="257"/>
      <c r="AG6" s="257"/>
      <c r="AH6" s="257"/>
      <c r="AI6" s="257"/>
      <c r="AJ6" s="257"/>
      <c r="AK6" s="257"/>
      <c r="AL6" s="257"/>
      <c r="AM6" s="257"/>
      <c r="AN6" s="257"/>
      <c r="AO6" s="257"/>
      <c r="AP6" s="257"/>
      <c r="AQ6" s="257"/>
      <c r="AR6" s="257"/>
      <c r="AS6" s="257"/>
      <c r="AT6" s="257"/>
      <c r="AU6" s="257"/>
      <c r="AV6" s="257"/>
      <c r="AW6" s="257"/>
      <c r="AX6" s="257"/>
      <c r="AY6" s="257"/>
      <c r="AZ6" s="257"/>
      <c r="BA6" s="257"/>
      <c r="BB6" s="257"/>
      <c r="BC6" s="257"/>
      <c r="BD6" s="257"/>
      <c r="BE6" s="257"/>
      <c r="BF6" s="257"/>
      <c r="BG6" s="257"/>
      <c r="BH6" s="257"/>
      <c r="BI6" s="257"/>
      <c r="BJ6" s="257"/>
      <c r="BK6" s="257"/>
      <c r="BL6" s="257"/>
      <c r="BM6" s="257"/>
      <c r="BN6" s="257"/>
      <c r="BO6" s="257"/>
      <c r="BP6" s="257"/>
      <c r="BQ6" s="257"/>
    </row>
    <row r="7" spans="1:69" s="301" customFormat="1" ht="18" customHeight="1">
      <c r="A7" s="302"/>
      <c r="B7" s="303"/>
      <c r="C7" s="313" t="s">
        <v>96</v>
      </c>
      <c r="D7" s="307"/>
      <c r="E7" s="308">
        <v>650</v>
      </c>
      <c r="F7" s="30"/>
      <c r="G7" s="306" t="s">
        <v>317</v>
      </c>
      <c r="H7" s="307" t="s">
        <v>15</v>
      </c>
      <c r="I7" s="308">
        <v>4620</v>
      </c>
      <c r="J7" s="34"/>
      <c r="K7" s="296" t="s">
        <v>353</v>
      </c>
      <c r="L7" s="311" t="s">
        <v>355</v>
      </c>
      <c r="M7" s="308">
        <v>440</v>
      </c>
      <c r="N7" s="30"/>
      <c r="O7" s="296" t="s">
        <v>353</v>
      </c>
      <c r="P7" s="311" t="s">
        <v>355</v>
      </c>
      <c r="Q7" s="308">
        <v>120</v>
      </c>
      <c r="R7" s="30"/>
      <c r="S7" s="296" t="s">
        <v>353</v>
      </c>
      <c r="T7" s="311" t="s">
        <v>355</v>
      </c>
      <c r="U7" s="308">
        <v>230</v>
      </c>
      <c r="V7" s="30"/>
      <c r="W7" s="296" t="s">
        <v>353</v>
      </c>
      <c r="X7" s="311" t="s">
        <v>355</v>
      </c>
      <c r="Y7" s="308">
        <v>90</v>
      </c>
      <c r="Z7" s="30"/>
      <c r="AA7" s="312"/>
      <c r="AB7" s="287"/>
      <c r="AC7" s="257"/>
      <c r="AD7" s="257"/>
      <c r="AE7" s="257"/>
      <c r="AF7" s="257"/>
      <c r="AG7" s="257"/>
      <c r="AH7" s="257"/>
      <c r="AI7" s="257"/>
      <c r="AJ7" s="257"/>
      <c r="AK7" s="257"/>
      <c r="AL7" s="257"/>
      <c r="AM7" s="257"/>
      <c r="AN7" s="257"/>
      <c r="AO7" s="257"/>
      <c r="AP7" s="257"/>
      <c r="AQ7" s="257"/>
      <c r="AR7" s="257"/>
      <c r="AS7" s="257"/>
      <c r="AT7" s="257"/>
      <c r="AU7" s="257"/>
      <c r="AV7" s="257"/>
      <c r="AW7" s="257"/>
      <c r="AX7" s="257"/>
      <c r="AY7" s="257"/>
      <c r="AZ7" s="257"/>
      <c r="BA7" s="257"/>
      <c r="BB7" s="257"/>
      <c r="BC7" s="257"/>
      <c r="BD7" s="257"/>
      <c r="BE7" s="257"/>
      <c r="BF7" s="257"/>
      <c r="BG7" s="257"/>
      <c r="BH7" s="257"/>
      <c r="BI7" s="257"/>
      <c r="BJ7" s="257"/>
      <c r="BK7" s="257"/>
      <c r="BL7" s="257"/>
      <c r="BM7" s="257"/>
      <c r="BN7" s="257"/>
      <c r="BO7" s="257"/>
      <c r="BP7" s="257"/>
      <c r="BQ7" s="257"/>
    </row>
    <row r="8" spans="1:69" s="301" customFormat="1" ht="18" customHeight="1">
      <c r="A8" s="302"/>
      <c r="B8" s="303"/>
      <c r="C8" s="313" t="s">
        <v>97</v>
      </c>
      <c r="D8" s="307"/>
      <c r="E8" s="308">
        <v>600</v>
      </c>
      <c r="F8" s="30"/>
      <c r="G8" s="306" t="s">
        <v>318</v>
      </c>
      <c r="H8" s="307" t="s">
        <v>15</v>
      </c>
      <c r="I8" s="308">
        <v>4680</v>
      </c>
      <c r="J8" s="34"/>
      <c r="K8" s="296" t="s">
        <v>297</v>
      </c>
      <c r="L8" s="311" t="s">
        <v>355</v>
      </c>
      <c r="M8" s="308">
        <v>650</v>
      </c>
      <c r="N8" s="30"/>
      <c r="O8" s="296" t="s">
        <v>297</v>
      </c>
      <c r="P8" s="311" t="s">
        <v>355</v>
      </c>
      <c r="Q8" s="308">
        <v>180</v>
      </c>
      <c r="R8" s="30"/>
      <c r="S8" s="296" t="s">
        <v>297</v>
      </c>
      <c r="T8" s="311" t="s">
        <v>355</v>
      </c>
      <c r="U8" s="308">
        <v>250</v>
      </c>
      <c r="V8" s="30"/>
      <c r="W8" s="296" t="s">
        <v>297</v>
      </c>
      <c r="X8" s="311" t="s">
        <v>355</v>
      </c>
      <c r="Y8" s="308">
        <v>60</v>
      </c>
      <c r="Z8" s="30"/>
      <c r="AA8" s="312"/>
      <c r="AB8" s="287"/>
      <c r="AC8" s="257"/>
      <c r="AD8" s="257"/>
      <c r="AE8" s="257"/>
      <c r="AF8" s="257"/>
      <c r="AG8" s="257"/>
      <c r="AH8" s="257"/>
      <c r="AI8" s="257"/>
      <c r="AJ8" s="257"/>
      <c r="AK8" s="257"/>
      <c r="AL8" s="257"/>
      <c r="AM8" s="257"/>
      <c r="AN8" s="257"/>
      <c r="AO8" s="257"/>
      <c r="AP8" s="257"/>
      <c r="AQ8" s="257"/>
      <c r="AR8" s="257"/>
      <c r="AS8" s="257"/>
      <c r="AT8" s="257"/>
      <c r="AU8" s="257"/>
      <c r="AV8" s="257"/>
      <c r="AW8" s="257"/>
      <c r="AX8" s="257"/>
      <c r="AY8" s="257"/>
      <c r="AZ8" s="257"/>
      <c r="BA8" s="257"/>
      <c r="BB8" s="257"/>
      <c r="BC8" s="257"/>
      <c r="BD8" s="257"/>
      <c r="BE8" s="257"/>
      <c r="BF8" s="257"/>
      <c r="BG8" s="257"/>
      <c r="BH8" s="257"/>
      <c r="BI8" s="257"/>
      <c r="BJ8" s="257"/>
      <c r="BK8" s="257"/>
      <c r="BL8" s="257"/>
      <c r="BM8" s="257"/>
      <c r="BN8" s="257"/>
      <c r="BO8" s="257"/>
      <c r="BP8" s="257"/>
      <c r="BQ8" s="257"/>
    </row>
    <row r="9" spans="1:69" s="301" customFormat="1" ht="18" customHeight="1">
      <c r="A9" s="302"/>
      <c r="B9" s="303"/>
      <c r="C9" s="313" t="s">
        <v>98</v>
      </c>
      <c r="D9" s="307"/>
      <c r="E9" s="308">
        <v>550</v>
      </c>
      <c r="F9" s="30"/>
      <c r="G9" s="314" t="s">
        <v>322</v>
      </c>
      <c r="H9" s="315" t="s">
        <v>15</v>
      </c>
      <c r="I9" s="316">
        <v>4710</v>
      </c>
      <c r="J9" s="35"/>
      <c r="K9" s="296" t="s">
        <v>371</v>
      </c>
      <c r="L9" s="311" t="s">
        <v>355</v>
      </c>
      <c r="M9" s="308">
        <v>230</v>
      </c>
      <c r="N9" s="30"/>
      <c r="O9" s="296" t="s">
        <v>371</v>
      </c>
      <c r="P9" s="311" t="s">
        <v>355</v>
      </c>
      <c r="Q9" s="308">
        <v>50</v>
      </c>
      <c r="R9" s="30"/>
      <c r="S9" s="296" t="s">
        <v>371</v>
      </c>
      <c r="T9" s="311" t="s">
        <v>355</v>
      </c>
      <c r="U9" s="308">
        <v>90</v>
      </c>
      <c r="V9" s="30"/>
      <c r="W9" s="296" t="s">
        <v>371</v>
      </c>
      <c r="X9" s="311" t="s">
        <v>355</v>
      </c>
      <c r="Y9" s="308">
        <v>10</v>
      </c>
      <c r="Z9" s="30"/>
      <c r="AA9" s="300"/>
      <c r="AB9" s="287"/>
      <c r="AC9" s="257"/>
      <c r="AD9" s="257"/>
      <c r="AE9" s="257"/>
      <c r="AF9" s="257"/>
      <c r="AG9" s="257"/>
      <c r="AH9" s="257"/>
      <c r="AI9" s="257"/>
      <c r="AJ9" s="257"/>
      <c r="AK9" s="257"/>
      <c r="AL9" s="257"/>
      <c r="AM9" s="257"/>
      <c r="AN9" s="257"/>
      <c r="AO9" s="257"/>
      <c r="AP9" s="257"/>
      <c r="AQ9" s="257"/>
      <c r="AR9" s="257"/>
      <c r="AS9" s="257"/>
      <c r="AT9" s="257"/>
      <c r="AU9" s="257"/>
      <c r="AV9" s="257"/>
      <c r="AW9" s="257"/>
      <c r="AX9" s="257"/>
      <c r="AY9" s="257"/>
      <c r="AZ9" s="257"/>
      <c r="BA9" s="257"/>
      <c r="BB9" s="257"/>
      <c r="BC9" s="257"/>
      <c r="BD9" s="257"/>
      <c r="BE9" s="257"/>
      <c r="BF9" s="257"/>
      <c r="BG9" s="257"/>
      <c r="BH9" s="257"/>
      <c r="BI9" s="257"/>
      <c r="BJ9" s="257"/>
      <c r="BK9" s="257"/>
      <c r="BL9" s="257"/>
      <c r="BM9" s="257"/>
      <c r="BN9" s="257"/>
      <c r="BO9" s="257"/>
      <c r="BP9" s="257"/>
      <c r="BQ9" s="257"/>
    </row>
    <row r="10" spans="1:69" s="301" customFormat="1" ht="18" customHeight="1">
      <c r="A10" s="302"/>
      <c r="B10" s="303"/>
      <c r="C10" s="318" t="s">
        <v>155</v>
      </c>
      <c r="D10" s="319"/>
      <c r="E10" s="320">
        <v>1100</v>
      </c>
      <c r="F10" s="30"/>
      <c r="G10" s="321" t="s">
        <v>472</v>
      </c>
      <c r="H10" s="305" t="s">
        <v>15</v>
      </c>
      <c r="I10" s="298">
        <f>SUM(I12:I13)</f>
        <v>3400</v>
      </c>
      <c r="J10" s="322">
        <f>SUM(J11:J13)</f>
        <v>0</v>
      </c>
      <c r="K10" s="296" t="s">
        <v>372</v>
      </c>
      <c r="L10" s="311" t="s">
        <v>355</v>
      </c>
      <c r="M10" s="308">
        <v>550</v>
      </c>
      <c r="N10" s="30"/>
      <c r="O10" s="296" t="s">
        <v>372</v>
      </c>
      <c r="P10" s="311" t="s">
        <v>355</v>
      </c>
      <c r="Q10" s="308">
        <v>100</v>
      </c>
      <c r="R10" s="30"/>
      <c r="S10" s="296" t="s">
        <v>372</v>
      </c>
      <c r="T10" s="311" t="s">
        <v>355</v>
      </c>
      <c r="U10" s="308">
        <v>120</v>
      </c>
      <c r="V10" s="30"/>
      <c r="W10" s="296" t="s">
        <v>372</v>
      </c>
      <c r="X10" s="311" t="s">
        <v>355</v>
      </c>
      <c r="Y10" s="308">
        <v>60</v>
      </c>
      <c r="Z10" s="30"/>
      <c r="AA10" s="300"/>
      <c r="AB10" s="287"/>
      <c r="AC10" s="257"/>
      <c r="AD10" s="257"/>
      <c r="AE10" s="257"/>
      <c r="AF10" s="257"/>
      <c r="AG10" s="257"/>
      <c r="AH10" s="257"/>
      <c r="AI10" s="257"/>
      <c r="AJ10" s="257"/>
      <c r="AK10" s="257"/>
      <c r="AL10" s="257"/>
      <c r="AM10" s="257"/>
      <c r="AN10" s="257"/>
      <c r="AO10" s="257"/>
      <c r="AP10" s="257"/>
      <c r="AQ10" s="257"/>
      <c r="AR10" s="257"/>
      <c r="AS10" s="257"/>
      <c r="AT10" s="257"/>
      <c r="AU10" s="257"/>
      <c r="AV10" s="257"/>
      <c r="AW10" s="257"/>
      <c r="AX10" s="257"/>
      <c r="AY10" s="257"/>
      <c r="AZ10" s="257"/>
      <c r="BA10" s="257"/>
      <c r="BB10" s="257"/>
      <c r="BC10" s="257"/>
      <c r="BD10" s="257"/>
      <c r="BE10" s="257"/>
      <c r="BF10" s="257"/>
      <c r="BG10" s="257"/>
      <c r="BH10" s="257"/>
      <c r="BI10" s="257"/>
      <c r="BJ10" s="257"/>
      <c r="BK10" s="257"/>
      <c r="BL10" s="257"/>
      <c r="BM10" s="257"/>
      <c r="BN10" s="257"/>
      <c r="BO10" s="257"/>
      <c r="BP10" s="257"/>
      <c r="BQ10" s="257"/>
    </row>
    <row r="11" spans="1:69" s="301" customFormat="1" ht="18" customHeight="1">
      <c r="A11" s="302"/>
      <c r="B11" s="303"/>
      <c r="C11" s="323" t="s">
        <v>296</v>
      </c>
      <c r="D11" s="315"/>
      <c r="E11" s="316">
        <v>1150</v>
      </c>
      <c r="F11" s="35"/>
      <c r="G11" s="324" t="s">
        <v>328</v>
      </c>
      <c r="H11" s="325"/>
      <c r="I11" s="308"/>
      <c r="J11" s="299"/>
      <c r="K11" s="296" t="s">
        <v>373</v>
      </c>
      <c r="L11" s="311" t="s">
        <v>355</v>
      </c>
      <c r="M11" s="308">
        <v>410</v>
      </c>
      <c r="N11" s="30"/>
      <c r="O11" s="296" t="s">
        <v>373</v>
      </c>
      <c r="P11" s="311" t="s">
        <v>355</v>
      </c>
      <c r="Q11" s="308">
        <v>140</v>
      </c>
      <c r="R11" s="30"/>
      <c r="S11" s="296" t="s">
        <v>373</v>
      </c>
      <c r="T11" s="311" t="s">
        <v>355</v>
      </c>
      <c r="U11" s="308">
        <v>200</v>
      </c>
      <c r="V11" s="30"/>
      <c r="W11" s="296" t="s">
        <v>373</v>
      </c>
      <c r="X11" s="311" t="s">
        <v>355</v>
      </c>
      <c r="Y11" s="326">
        <v>50</v>
      </c>
      <c r="Z11" s="34"/>
      <c r="AA11" s="312"/>
      <c r="AB11" s="287"/>
      <c r="AC11" s="257"/>
      <c r="AD11" s="257"/>
      <c r="AE11" s="257"/>
      <c r="AF11" s="257"/>
      <c r="AG11" s="257"/>
      <c r="AH11" s="257"/>
      <c r="AI11" s="257"/>
      <c r="AJ11" s="257"/>
      <c r="AK11" s="257"/>
      <c r="AL11" s="257"/>
      <c r="AM11" s="257"/>
      <c r="AN11" s="257"/>
      <c r="AO11" s="257"/>
      <c r="AP11" s="257"/>
      <c r="AQ11" s="257"/>
      <c r="AR11" s="257"/>
      <c r="AS11" s="257"/>
      <c r="AT11" s="257"/>
      <c r="AU11" s="257"/>
      <c r="AV11" s="257"/>
      <c r="AW11" s="257"/>
      <c r="AX11" s="257"/>
      <c r="AY11" s="257"/>
      <c r="AZ11" s="257"/>
      <c r="BA11" s="257"/>
      <c r="BB11" s="257"/>
      <c r="BC11" s="257"/>
      <c r="BD11" s="257"/>
      <c r="BE11" s="257"/>
      <c r="BF11" s="257"/>
      <c r="BG11" s="257"/>
      <c r="BH11" s="257"/>
      <c r="BI11" s="257"/>
      <c r="BJ11" s="257"/>
      <c r="BK11" s="257"/>
      <c r="BL11" s="257"/>
      <c r="BM11" s="257"/>
      <c r="BN11" s="257"/>
      <c r="BO11" s="257"/>
      <c r="BP11" s="257"/>
      <c r="BQ11" s="257"/>
    </row>
    <row r="12" spans="1:69" s="301" customFormat="1" ht="18" customHeight="1">
      <c r="A12" s="302"/>
      <c r="B12" s="303"/>
      <c r="C12" s="327" t="s">
        <v>455</v>
      </c>
      <c r="D12" s="328" t="s">
        <v>15</v>
      </c>
      <c r="E12" s="329">
        <v>4270</v>
      </c>
      <c r="F12" s="412"/>
      <c r="G12" s="313" t="s">
        <v>425</v>
      </c>
      <c r="H12" s="307"/>
      <c r="I12" s="308">
        <v>1870</v>
      </c>
      <c r="J12" s="30"/>
      <c r="K12" s="296" t="s">
        <v>389</v>
      </c>
      <c r="L12" s="311" t="s">
        <v>355</v>
      </c>
      <c r="M12" s="308">
        <v>290</v>
      </c>
      <c r="N12" s="30"/>
      <c r="O12" s="296" t="s">
        <v>389</v>
      </c>
      <c r="P12" s="311" t="s">
        <v>355</v>
      </c>
      <c r="Q12" s="308">
        <v>40</v>
      </c>
      <c r="R12" s="30"/>
      <c r="S12" s="296" t="s">
        <v>389</v>
      </c>
      <c r="T12" s="311" t="s">
        <v>355</v>
      </c>
      <c r="U12" s="308">
        <v>100</v>
      </c>
      <c r="V12" s="30"/>
      <c r="W12" s="296" t="s">
        <v>389</v>
      </c>
      <c r="X12" s="311" t="s">
        <v>355</v>
      </c>
      <c r="Y12" s="326">
        <v>10</v>
      </c>
      <c r="Z12" s="34"/>
      <c r="AA12" s="312"/>
      <c r="AB12" s="331"/>
      <c r="AC12" s="257"/>
      <c r="AD12" s="257"/>
      <c r="AE12" s="257"/>
      <c r="AF12" s="257"/>
      <c r="AG12" s="257"/>
      <c r="AH12" s="257"/>
      <c r="AI12" s="257"/>
      <c r="AJ12" s="257"/>
      <c r="AK12" s="257"/>
      <c r="AL12" s="257"/>
      <c r="AM12" s="257"/>
      <c r="AN12" s="257"/>
      <c r="AO12" s="257"/>
      <c r="AP12" s="257"/>
      <c r="AQ12" s="257"/>
      <c r="AR12" s="257"/>
      <c r="AS12" s="257"/>
      <c r="AT12" s="257"/>
      <c r="AU12" s="257"/>
      <c r="AV12" s="257"/>
      <c r="AW12" s="257"/>
      <c r="AX12" s="257"/>
      <c r="AY12" s="257"/>
      <c r="AZ12" s="257"/>
      <c r="BA12" s="257"/>
      <c r="BB12" s="257"/>
      <c r="BC12" s="257"/>
      <c r="BD12" s="257"/>
      <c r="BE12" s="257"/>
      <c r="BF12" s="257"/>
      <c r="BG12" s="257"/>
      <c r="BH12" s="257"/>
      <c r="BI12" s="257"/>
      <c r="BJ12" s="257"/>
      <c r="BK12" s="257"/>
      <c r="BL12" s="257"/>
      <c r="BM12" s="257"/>
      <c r="BN12" s="257"/>
      <c r="BO12" s="257"/>
      <c r="BP12" s="257"/>
      <c r="BQ12" s="257"/>
    </row>
    <row r="13" spans="1:69" s="301" customFormat="1" ht="18" customHeight="1">
      <c r="A13" s="302"/>
      <c r="B13" s="303"/>
      <c r="C13" s="332" t="s">
        <v>465</v>
      </c>
      <c r="D13" s="292" t="s">
        <v>15</v>
      </c>
      <c r="E13" s="293">
        <f>SUM(E15:E16)</f>
        <v>6000</v>
      </c>
      <c r="F13" s="333">
        <f>SUM(F14:F16)</f>
        <v>0</v>
      </c>
      <c r="G13" s="334" t="s">
        <v>329</v>
      </c>
      <c r="H13" s="315"/>
      <c r="I13" s="316">
        <v>1530</v>
      </c>
      <c r="J13" s="35"/>
      <c r="K13" s="296" t="s">
        <v>390</v>
      </c>
      <c r="L13" s="311" t="s">
        <v>355</v>
      </c>
      <c r="M13" s="308">
        <v>290</v>
      </c>
      <c r="N13" s="30"/>
      <c r="O13" s="296" t="s">
        <v>390</v>
      </c>
      <c r="P13" s="311" t="s">
        <v>355</v>
      </c>
      <c r="Q13" s="308">
        <v>50</v>
      </c>
      <c r="R13" s="30"/>
      <c r="S13" s="296" t="s">
        <v>390</v>
      </c>
      <c r="T13" s="311" t="s">
        <v>355</v>
      </c>
      <c r="U13" s="335">
        <v>100</v>
      </c>
      <c r="V13" s="30"/>
      <c r="W13" s="296" t="s">
        <v>390</v>
      </c>
      <c r="X13" s="311" t="s">
        <v>355</v>
      </c>
      <c r="Y13" s="336">
        <v>20</v>
      </c>
      <c r="Z13" s="34"/>
      <c r="AA13" s="300"/>
      <c r="AB13" s="331"/>
      <c r="AC13" s="257"/>
      <c r="AD13" s="257"/>
      <c r="AE13" s="257"/>
      <c r="AF13" s="257"/>
      <c r="AG13" s="257"/>
      <c r="AH13" s="257"/>
      <c r="AI13" s="257"/>
      <c r="AJ13" s="257"/>
      <c r="AK13" s="257"/>
      <c r="AL13" s="257"/>
      <c r="AM13" s="257"/>
      <c r="AN13" s="257"/>
      <c r="AO13" s="257"/>
      <c r="AP13" s="257"/>
      <c r="AQ13" s="257"/>
      <c r="AR13" s="257"/>
      <c r="AS13" s="257"/>
      <c r="AT13" s="257"/>
      <c r="AU13" s="257"/>
      <c r="AV13" s="257"/>
      <c r="AW13" s="257"/>
      <c r="AX13" s="257"/>
      <c r="AY13" s="257"/>
      <c r="AZ13" s="257"/>
      <c r="BA13" s="257"/>
      <c r="BB13" s="257"/>
      <c r="BC13" s="257"/>
      <c r="BD13" s="257"/>
      <c r="BE13" s="257"/>
      <c r="BF13" s="257"/>
      <c r="BG13" s="257"/>
      <c r="BH13" s="257"/>
      <c r="BI13" s="257"/>
      <c r="BJ13" s="257"/>
      <c r="BK13" s="257"/>
      <c r="BL13" s="257"/>
      <c r="BM13" s="257"/>
      <c r="BN13" s="257"/>
      <c r="BO13" s="257"/>
      <c r="BP13" s="257"/>
      <c r="BQ13" s="257"/>
    </row>
    <row r="14" spans="1:69" s="301" customFormat="1" ht="18" customHeight="1">
      <c r="A14" s="302"/>
      <c r="B14" s="303"/>
      <c r="C14" s="337" t="s">
        <v>115</v>
      </c>
      <c r="D14" s="338"/>
      <c r="E14" s="339"/>
      <c r="F14" s="340"/>
      <c r="G14" s="341" t="s">
        <v>469</v>
      </c>
      <c r="H14" s="342" t="s">
        <v>15</v>
      </c>
      <c r="I14" s="343">
        <f>SUM(I16:I18)</f>
        <v>4600</v>
      </c>
      <c r="J14" s="344">
        <f>SUM(J15:J18)</f>
        <v>0</v>
      </c>
      <c r="K14" s="296" t="s">
        <v>391</v>
      </c>
      <c r="L14" s="311" t="s">
        <v>355</v>
      </c>
      <c r="M14" s="308">
        <v>320</v>
      </c>
      <c r="N14" s="30"/>
      <c r="O14" s="296" t="s">
        <v>391</v>
      </c>
      <c r="P14" s="311" t="s">
        <v>355</v>
      </c>
      <c r="Q14" s="308">
        <v>60</v>
      </c>
      <c r="R14" s="30"/>
      <c r="S14" s="296" t="s">
        <v>391</v>
      </c>
      <c r="T14" s="311" t="s">
        <v>355</v>
      </c>
      <c r="U14" s="326">
        <v>80</v>
      </c>
      <c r="V14" s="34"/>
      <c r="W14" s="296" t="s">
        <v>391</v>
      </c>
      <c r="X14" s="311" t="s">
        <v>355</v>
      </c>
      <c r="Y14" s="326">
        <v>30</v>
      </c>
      <c r="Z14" s="34"/>
      <c r="AA14" s="288"/>
      <c r="AB14" s="331"/>
      <c r="AC14" s="257"/>
      <c r="AD14" s="257"/>
      <c r="AE14" s="257"/>
      <c r="AF14" s="257"/>
      <c r="AG14" s="257"/>
      <c r="AH14" s="257"/>
      <c r="AI14" s="257"/>
      <c r="AJ14" s="257"/>
      <c r="AK14" s="257"/>
      <c r="AL14" s="257"/>
      <c r="AM14" s="257"/>
      <c r="AN14" s="257"/>
      <c r="AO14" s="257"/>
      <c r="AP14" s="257"/>
      <c r="AQ14" s="257"/>
      <c r="AR14" s="257"/>
      <c r="AS14" s="257"/>
      <c r="AT14" s="257"/>
      <c r="AU14" s="257"/>
      <c r="AV14" s="257"/>
      <c r="AW14" s="257"/>
      <c r="AX14" s="257"/>
      <c r="AY14" s="257"/>
      <c r="AZ14" s="257"/>
      <c r="BA14" s="257"/>
      <c r="BB14" s="257"/>
      <c r="BC14" s="257"/>
      <c r="BD14" s="257"/>
      <c r="BE14" s="257"/>
      <c r="BF14" s="257"/>
      <c r="BG14" s="257"/>
      <c r="BH14" s="257"/>
      <c r="BI14" s="257"/>
      <c r="BJ14" s="257"/>
      <c r="BK14" s="257"/>
      <c r="BL14" s="257"/>
      <c r="BM14" s="257"/>
      <c r="BN14" s="257"/>
      <c r="BO14" s="257"/>
      <c r="BP14" s="257"/>
      <c r="BQ14" s="257"/>
    </row>
    <row r="15" spans="1:69" s="301" customFormat="1" ht="18" customHeight="1">
      <c r="A15" s="345"/>
      <c r="B15" s="346"/>
      <c r="C15" s="347" t="s">
        <v>401</v>
      </c>
      <c r="D15" s="338"/>
      <c r="E15" s="308">
        <v>2100</v>
      </c>
      <c r="F15" s="30"/>
      <c r="G15" s="324" t="s">
        <v>330</v>
      </c>
      <c r="H15" s="325"/>
      <c r="I15" s="308"/>
      <c r="J15" s="299"/>
      <c r="K15" s="296" t="s">
        <v>392</v>
      </c>
      <c r="L15" s="311" t="s">
        <v>355</v>
      </c>
      <c r="M15" s="308">
        <v>280</v>
      </c>
      <c r="N15" s="30"/>
      <c r="O15" s="296" t="s">
        <v>392</v>
      </c>
      <c r="P15" s="311" t="s">
        <v>355</v>
      </c>
      <c r="Q15" s="308">
        <v>80</v>
      </c>
      <c r="R15" s="30"/>
      <c r="S15" s="296" t="s">
        <v>392</v>
      </c>
      <c r="T15" s="311" t="s">
        <v>355</v>
      </c>
      <c r="U15" s="348">
        <v>210</v>
      </c>
      <c r="V15" s="34"/>
      <c r="W15" s="296" t="s">
        <v>392</v>
      </c>
      <c r="X15" s="311" t="s">
        <v>355</v>
      </c>
      <c r="Y15" s="326">
        <v>40</v>
      </c>
      <c r="Z15" s="34"/>
      <c r="AA15" s="288"/>
      <c r="AB15" s="331"/>
      <c r="AC15" s="257"/>
      <c r="AD15" s="257"/>
      <c r="AE15" s="257"/>
      <c r="AF15" s="257"/>
      <c r="AG15" s="257"/>
      <c r="AH15" s="257"/>
      <c r="AI15" s="257"/>
      <c r="AJ15" s="257"/>
      <c r="AK15" s="257"/>
      <c r="AL15" s="257"/>
      <c r="AM15" s="257"/>
      <c r="AN15" s="257"/>
      <c r="AO15" s="257"/>
      <c r="AP15" s="257"/>
      <c r="AQ15" s="257"/>
      <c r="AR15" s="257"/>
      <c r="AS15" s="257"/>
      <c r="AT15" s="257"/>
      <c r="AU15" s="257"/>
      <c r="AV15" s="257"/>
      <c r="AW15" s="257"/>
      <c r="AX15" s="257"/>
      <c r="AY15" s="257"/>
      <c r="AZ15" s="257"/>
      <c r="BA15" s="257"/>
      <c r="BB15" s="257"/>
      <c r="BC15" s="257"/>
      <c r="BD15" s="257"/>
      <c r="BE15" s="257"/>
      <c r="BF15" s="257"/>
      <c r="BG15" s="257"/>
      <c r="BH15" s="257"/>
      <c r="BI15" s="257"/>
      <c r="BJ15" s="257"/>
      <c r="BK15" s="257"/>
      <c r="BL15" s="257"/>
      <c r="BM15" s="257"/>
      <c r="BN15" s="257"/>
      <c r="BO15" s="257"/>
      <c r="BP15" s="257"/>
      <c r="BQ15" s="257"/>
    </row>
    <row r="16" spans="1:69" s="301" customFormat="1" ht="18" customHeight="1">
      <c r="A16" s="349" t="s">
        <v>95</v>
      </c>
      <c r="B16" s="350"/>
      <c r="C16" s="351" t="s">
        <v>456</v>
      </c>
      <c r="D16" s="352"/>
      <c r="E16" s="316">
        <v>3900</v>
      </c>
      <c r="F16" s="30"/>
      <c r="G16" s="353" t="s">
        <v>29</v>
      </c>
      <c r="H16" s="354"/>
      <c r="I16" s="335">
        <v>940</v>
      </c>
      <c r="J16" s="30"/>
      <c r="K16" s="296" t="s">
        <v>393</v>
      </c>
      <c r="L16" s="355" t="s">
        <v>355</v>
      </c>
      <c r="M16" s="308">
        <v>30</v>
      </c>
      <c r="N16" s="30"/>
      <c r="O16" s="296" t="s">
        <v>393</v>
      </c>
      <c r="P16" s="311" t="s">
        <v>355</v>
      </c>
      <c r="Q16" s="308">
        <v>10</v>
      </c>
      <c r="R16" s="30"/>
      <c r="S16" s="296" t="s">
        <v>393</v>
      </c>
      <c r="T16" s="311" t="s">
        <v>355</v>
      </c>
      <c r="U16" s="308">
        <v>10</v>
      </c>
      <c r="V16" s="34"/>
      <c r="W16" s="296" t="s">
        <v>393</v>
      </c>
      <c r="X16" s="311" t="s">
        <v>355</v>
      </c>
      <c r="Y16" s="308">
        <v>10</v>
      </c>
      <c r="Z16" s="30"/>
      <c r="AA16" s="288"/>
      <c r="AB16" s="331"/>
      <c r="AC16" s="257"/>
      <c r="AD16" s="257"/>
      <c r="AE16" s="257"/>
      <c r="AF16" s="257"/>
      <c r="AG16" s="257"/>
      <c r="AH16" s="257"/>
      <c r="AI16" s="257"/>
      <c r="AJ16" s="257"/>
      <c r="AK16" s="257"/>
      <c r="AL16" s="257"/>
      <c r="AM16" s="257"/>
      <c r="AN16" s="257"/>
      <c r="AO16" s="257"/>
      <c r="AP16" s="257"/>
      <c r="AQ16" s="257"/>
      <c r="AR16" s="257"/>
      <c r="AS16" s="257"/>
      <c r="AT16" s="257"/>
      <c r="AU16" s="257"/>
      <c r="AV16" s="257"/>
      <c r="AW16" s="257"/>
      <c r="AX16" s="257"/>
      <c r="AY16" s="257"/>
      <c r="AZ16" s="257"/>
      <c r="BA16" s="257"/>
      <c r="BB16" s="257"/>
      <c r="BC16" s="257"/>
      <c r="BD16" s="257"/>
      <c r="BE16" s="257"/>
      <c r="BF16" s="257"/>
      <c r="BG16" s="257"/>
      <c r="BH16" s="257"/>
      <c r="BI16" s="257"/>
      <c r="BJ16" s="257"/>
      <c r="BK16" s="257"/>
      <c r="BL16" s="257"/>
      <c r="BM16" s="257"/>
      <c r="BN16" s="257"/>
      <c r="BO16" s="257"/>
      <c r="BP16" s="257"/>
      <c r="BQ16" s="257"/>
    </row>
    <row r="17" spans="1:69" s="301" customFormat="1" ht="18" customHeight="1">
      <c r="A17" s="356" t="s">
        <v>164</v>
      </c>
      <c r="B17" s="357"/>
      <c r="C17" s="291" t="s">
        <v>468</v>
      </c>
      <c r="D17" s="292" t="s">
        <v>15</v>
      </c>
      <c r="E17" s="358">
        <f>SUM(E19:E22)</f>
        <v>8800</v>
      </c>
      <c r="F17" s="333">
        <f>SUM(F18:F22)</f>
        <v>0</v>
      </c>
      <c r="G17" s="359" t="s">
        <v>116</v>
      </c>
      <c r="H17" s="360"/>
      <c r="I17" s="361">
        <v>1230</v>
      </c>
      <c r="J17" s="30"/>
      <c r="K17" s="296" t="s">
        <v>394</v>
      </c>
      <c r="L17" s="355" t="s">
        <v>355</v>
      </c>
      <c r="M17" s="308">
        <v>20</v>
      </c>
      <c r="N17" s="30"/>
      <c r="O17" s="296"/>
      <c r="P17" s="311"/>
      <c r="Q17" s="308"/>
      <c r="R17" s="299"/>
      <c r="S17" s="296" t="s">
        <v>394</v>
      </c>
      <c r="T17" s="311" t="s">
        <v>355</v>
      </c>
      <c r="U17" s="308">
        <v>10</v>
      </c>
      <c r="V17" s="34"/>
      <c r="W17" s="296" t="s">
        <v>394</v>
      </c>
      <c r="X17" s="311" t="s">
        <v>355</v>
      </c>
      <c r="Y17" s="308">
        <v>10</v>
      </c>
      <c r="Z17" s="41"/>
      <c r="AA17" s="288"/>
      <c r="AB17" s="331"/>
      <c r="AC17" s="257"/>
      <c r="AD17" s="257"/>
      <c r="AE17" s="257"/>
      <c r="AF17" s="257"/>
      <c r="AG17" s="257"/>
      <c r="AH17" s="257"/>
      <c r="AI17" s="257"/>
      <c r="AJ17" s="257"/>
      <c r="AK17" s="257"/>
      <c r="AL17" s="257"/>
      <c r="AM17" s="257"/>
      <c r="AN17" s="257"/>
      <c r="AO17" s="257"/>
      <c r="AP17" s="257"/>
      <c r="AQ17" s="257"/>
      <c r="AR17" s="257"/>
      <c r="AS17" s="257"/>
      <c r="AT17" s="257"/>
      <c r="AU17" s="257"/>
      <c r="AV17" s="257"/>
      <c r="AW17" s="257"/>
      <c r="AX17" s="257"/>
      <c r="AY17" s="257"/>
      <c r="AZ17" s="257"/>
      <c r="BA17" s="257"/>
      <c r="BB17" s="257"/>
      <c r="BC17" s="257"/>
      <c r="BD17" s="257"/>
      <c r="BE17" s="257"/>
      <c r="BF17" s="257"/>
      <c r="BG17" s="257"/>
      <c r="BH17" s="257"/>
      <c r="BI17" s="257"/>
      <c r="BJ17" s="257"/>
      <c r="BK17" s="257"/>
      <c r="BL17" s="257"/>
      <c r="BM17" s="257"/>
      <c r="BN17" s="257"/>
      <c r="BO17" s="257"/>
      <c r="BP17" s="257"/>
      <c r="BQ17" s="257"/>
    </row>
    <row r="18" spans="1:69" s="301" customFormat="1" ht="18" customHeight="1">
      <c r="A18" s="302"/>
      <c r="B18" s="303"/>
      <c r="C18" s="304" t="s">
        <v>115</v>
      </c>
      <c r="D18" s="305"/>
      <c r="E18" s="298"/>
      <c r="F18" s="299"/>
      <c r="G18" s="363" t="s">
        <v>331</v>
      </c>
      <c r="H18" s="364"/>
      <c r="I18" s="316">
        <v>2430</v>
      </c>
      <c r="J18" s="104"/>
      <c r="K18" s="296" t="s">
        <v>395</v>
      </c>
      <c r="L18" s="355" t="s">
        <v>355</v>
      </c>
      <c r="M18" s="308">
        <v>50</v>
      </c>
      <c r="N18" s="42"/>
      <c r="O18" s="296" t="s">
        <v>395</v>
      </c>
      <c r="P18" s="311" t="s">
        <v>355</v>
      </c>
      <c r="Q18" s="308">
        <v>20</v>
      </c>
      <c r="R18" s="30"/>
      <c r="S18" s="296" t="s">
        <v>395</v>
      </c>
      <c r="T18" s="311" t="s">
        <v>355</v>
      </c>
      <c r="U18" s="308">
        <v>30</v>
      </c>
      <c r="V18" s="34"/>
      <c r="W18" s="296"/>
      <c r="X18" s="311"/>
      <c r="Y18" s="308"/>
      <c r="Z18" s="299"/>
      <c r="AA18" s="288"/>
      <c r="AB18" s="331"/>
      <c r="AC18" s="257"/>
      <c r="AD18" s="257"/>
      <c r="AE18" s="257"/>
      <c r="AF18" s="257"/>
      <c r="AG18" s="257"/>
      <c r="AH18" s="257"/>
      <c r="AI18" s="257"/>
      <c r="AJ18" s="257"/>
      <c r="AK18" s="257"/>
      <c r="AL18" s="257"/>
      <c r="AM18" s="257"/>
      <c r="AN18" s="257"/>
      <c r="AO18" s="257"/>
      <c r="AP18" s="257"/>
      <c r="AQ18" s="257"/>
      <c r="AR18" s="257"/>
      <c r="AS18" s="257"/>
      <c r="AT18" s="257"/>
      <c r="AU18" s="257"/>
      <c r="AV18" s="257"/>
      <c r="AW18" s="257"/>
      <c r="AX18" s="257"/>
      <c r="AY18" s="257"/>
      <c r="AZ18" s="257"/>
      <c r="BA18" s="257"/>
      <c r="BB18" s="257"/>
      <c r="BC18" s="257"/>
      <c r="BD18" s="257"/>
      <c r="BE18" s="257"/>
      <c r="BF18" s="257"/>
      <c r="BG18" s="257"/>
      <c r="BH18" s="257"/>
      <c r="BI18" s="257"/>
      <c r="BJ18" s="257"/>
      <c r="BK18" s="257"/>
      <c r="BL18" s="257"/>
      <c r="BM18" s="257"/>
      <c r="BN18" s="257"/>
      <c r="BO18" s="257"/>
      <c r="BP18" s="257"/>
      <c r="BQ18" s="257"/>
    </row>
    <row r="19" spans="1:69" s="301" customFormat="1" ht="18" customHeight="1">
      <c r="A19" s="302"/>
      <c r="B19" s="303"/>
      <c r="C19" s="313" t="s">
        <v>151</v>
      </c>
      <c r="D19" s="307"/>
      <c r="E19" s="308">
        <v>2700</v>
      </c>
      <c r="F19" s="30"/>
      <c r="G19" s="366" t="s">
        <v>99</v>
      </c>
      <c r="H19" s="307" t="s">
        <v>15</v>
      </c>
      <c r="I19" s="308">
        <v>1320</v>
      </c>
      <c r="J19" s="30"/>
      <c r="K19" s="296" t="s">
        <v>396</v>
      </c>
      <c r="L19" s="355" t="s">
        <v>355</v>
      </c>
      <c r="M19" s="308">
        <v>20</v>
      </c>
      <c r="N19" s="30"/>
      <c r="O19" s="296" t="s">
        <v>396</v>
      </c>
      <c r="P19" s="311" t="s">
        <v>355</v>
      </c>
      <c r="Q19" s="308">
        <v>10</v>
      </c>
      <c r="R19" s="30"/>
      <c r="S19" s="296" t="s">
        <v>396</v>
      </c>
      <c r="T19" s="311" t="s">
        <v>355</v>
      </c>
      <c r="U19" s="308">
        <v>10</v>
      </c>
      <c r="V19" s="34"/>
      <c r="W19" s="296" t="s">
        <v>396</v>
      </c>
      <c r="X19" s="311" t="s">
        <v>355</v>
      </c>
      <c r="Y19" s="308">
        <v>10</v>
      </c>
      <c r="Z19" s="30"/>
      <c r="AA19" s="288"/>
      <c r="AB19" s="331"/>
      <c r="AC19" s="257"/>
      <c r="AD19" s="257"/>
      <c r="AE19" s="257"/>
      <c r="AF19" s="257"/>
      <c r="AG19" s="257"/>
      <c r="AH19" s="257"/>
      <c r="AI19" s="257"/>
      <c r="AJ19" s="257"/>
      <c r="AK19" s="257"/>
      <c r="AL19" s="257"/>
      <c r="AM19" s="257"/>
      <c r="AN19" s="257"/>
      <c r="AO19" s="257"/>
      <c r="AP19" s="257"/>
      <c r="AQ19" s="257"/>
      <c r="AR19" s="257"/>
      <c r="AS19" s="257"/>
      <c r="AT19" s="257"/>
      <c r="AU19" s="257"/>
      <c r="AV19" s="257"/>
      <c r="AW19" s="257"/>
      <c r="AX19" s="257"/>
      <c r="AY19" s="257"/>
      <c r="AZ19" s="257"/>
      <c r="BA19" s="257"/>
      <c r="BB19" s="257"/>
      <c r="BC19" s="257"/>
      <c r="BD19" s="257"/>
      <c r="BE19" s="257"/>
      <c r="BF19" s="257"/>
      <c r="BG19" s="257"/>
      <c r="BH19" s="257"/>
      <c r="BI19" s="257"/>
      <c r="BJ19" s="257"/>
      <c r="BK19" s="257"/>
      <c r="BL19" s="257"/>
      <c r="BM19" s="257"/>
      <c r="BN19" s="257"/>
      <c r="BO19" s="257"/>
      <c r="BP19" s="257"/>
      <c r="BQ19" s="257"/>
    </row>
    <row r="20" spans="1:69" s="301" customFormat="1" ht="18" customHeight="1">
      <c r="A20" s="302"/>
      <c r="B20" s="346"/>
      <c r="C20" s="313" t="s">
        <v>152</v>
      </c>
      <c r="D20" s="307"/>
      <c r="E20" s="308">
        <v>1400</v>
      </c>
      <c r="F20" s="30"/>
      <c r="G20" s="366" t="s">
        <v>100</v>
      </c>
      <c r="H20" s="307" t="s">
        <v>15</v>
      </c>
      <c r="I20" s="308">
        <v>1020</v>
      </c>
      <c r="J20" s="30"/>
      <c r="K20" s="296" t="s">
        <v>397</v>
      </c>
      <c r="L20" s="355" t="s">
        <v>355</v>
      </c>
      <c r="M20" s="308">
        <v>70</v>
      </c>
      <c r="N20" s="30"/>
      <c r="O20" s="296" t="s">
        <v>397</v>
      </c>
      <c r="P20" s="311" t="s">
        <v>355</v>
      </c>
      <c r="Q20" s="308">
        <v>40</v>
      </c>
      <c r="R20" s="30"/>
      <c r="S20" s="296" t="s">
        <v>397</v>
      </c>
      <c r="T20" s="311" t="s">
        <v>355</v>
      </c>
      <c r="U20" s="308">
        <v>50</v>
      </c>
      <c r="V20" s="34"/>
      <c r="W20" s="296" t="s">
        <v>398</v>
      </c>
      <c r="X20" s="311" t="s">
        <v>355</v>
      </c>
      <c r="Y20" s="308">
        <v>240</v>
      </c>
      <c r="Z20" s="30"/>
      <c r="AA20" s="288"/>
      <c r="AB20" s="331"/>
      <c r="AC20" s="257"/>
      <c r="AD20" s="257"/>
      <c r="AE20" s="257"/>
      <c r="AF20" s="257"/>
      <c r="AG20" s="257"/>
      <c r="AH20" s="257"/>
      <c r="AI20" s="257"/>
      <c r="AJ20" s="257"/>
      <c r="AK20" s="257"/>
      <c r="AL20" s="257"/>
      <c r="AM20" s="257"/>
      <c r="AN20" s="257"/>
      <c r="AO20" s="257"/>
      <c r="AP20" s="257"/>
      <c r="AQ20" s="257"/>
      <c r="AR20" s="257"/>
      <c r="AS20" s="257"/>
      <c r="AT20" s="257"/>
      <c r="AU20" s="257"/>
      <c r="AV20" s="257"/>
      <c r="AW20" s="257"/>
      <c r="AX20" s="257"/>
      <c r="AY20" s="257"/>
      <c r="AZ20" s="257"/>
      <c r="BA20" s="257"/>
      <c r="BB20" s="257"/>
      <c r="BC20" s="257"/>
      <c r="BD20" s="257"/>
      <c r="BE20" s="257"/>
      <c r="BF20" s="257"/>
      <c r="BG20" s="257"/>
      <c r="BH20" s="257"/>
      <c r="BI20" s="257"/>
      <c r="BJ20" s="257"/>
      <c r="BK20" s="257"/>
      <c r="BL20" s="257"/>
      <c r="BM20" s="257"/>
      <c r="BN20" s="257"/>
      <c r="BO20" s="257"/>
      <c r="BP20" s="257"/>
      <c r="BQ20" s="257"/>
    </row>
    <row r="21" spans="1:69" s="301" customFormat="1" ht="18" customHeight="1">
      <c r="A21" s="302"/>
      <c r="B21" s="346"/>
      <c r="C21" s="313" t="s">
        <v>153</v>
      </c>
      <c r="D21" s="307"/>
      <c r="E21" s="308">
        <v>2700</v>
      </c>
      <c r="F21" s="30"/>
      <c r="G21" s="313" t="s">
        <v>101</v>
      </c>
      <c r="H21" s="307" t="s">
        <v>15</v>
      </c>
      <c r="I21" s="308">
        <v>2240</v>
      </c>
      <c r="J21" s="30"/>
      <c r="K21" s="367" t="s">
        <v>93</v>
      </c>
      <c r="L21" s="368"/>
      <c r="M21" s="369">
        <f>SUM(M5:M20)</f>
        <v>4750</v>
      </c>
      <c r="N21" s="370">
        <f>SUM(N5:N20)</f>
        <v>0</v>
      </c>
      <c r="O21" s="367" t="s">
        <v>93</v>
      </c>
      <c r="P21" s="368"/>
      <c r="Q21" s="369">
        <f>SUM(Q5:Q20)</f>
        <v>1220</v>
      </c>
      <c r="R21" s="370">
        <f>SUM(R5:R20)</f>
        <v>0</v>
      </c>
      <c r="S21" s="367" t="s">
        <v>93</v>
      </c>
      <c r="T21" s="368"/>
      <c r="U21" s="369">
        <f>SUM(U5:U20)</f>
        <v>2250</v>
      </c>
      <c r="V21" s="370">
        <f>SUM(V5:V20)</f>
        <v>0</v>
      </c>
      <c r="W21" s="367" t="s">
        <v>93</v>
      </c>
      <c r="X21" s="368"/>
      <c r="Y21" s="369">
        <f>SUM(Y5:Y20)</f>
        <v>840</v>
      </c>
      <c r="Z21" s="370">
        <f>SUM(Z5:Z20)</f>
        <v>0</v>
      </c>
      <c r="AA21" s="288"/>
      <c r="AB21" s="331"/>
      <c r="AC21" s="257"/>
      <c r="AD21" s="257"/>
      <c r="AE21" s="257"/>
      <c r="AF21" s="257"/>
      <c r="AG21" s="257"/>
      <c r="AH21" s="257"/>
      <c r="AI21" s="257"/>
      <c r="AJ21" s="257"/>
      <c r="AK21" s="257"/>
      <c r="AL21" s="257"/>
      <c r="AM21" s="257"/>
      <c r="AN21" s="257"/>
      <c r="AO21" s="257"/>
      <c r="AP21" s="257"/>
      <c r="AQ21" s="257"/>
      <c r="AR21" s="257"/>
      <c r="AS21" s="257"/>
      <c r="AT21" s="257"/>
      <c r="AU21" s="257"/>
      <c r="AV21" s="257"/>
      <c r="AW21" s="257"/>
      <c r="AX21" s="257"/>
      <c r="AY21" s="257"/>
      <c r="AZ21" s="257"/>
      <c r="BA21" s="257"/>
      <c r="BB21" s="257"/>
      <c r="BC21" s="257"/>
      <c r="BD21" s="257"/>
      <c r="BE21" s="257"/>
      <c r="BF21" s="257"/>
      <c r="BG21" s="257"/>
      <c r="BH21" s="257"/>
      <c r="BI21" s="257"/>
      <c r="BJ21" s="257"/>
      <c r="BK21" s="257"/>
      <c r="BL21" s="257"/>
      <c r="BM21" s="257"/>
      <c r="BN21" s="257"/>
      <c r="BO21" s="257"/>
      <c r="BP21" s="257"/>
      <c r="BQ21" s="257"/>
    </row>
    <row r="22" spans="1:69" s="301" customFormat="1" ht="18" customHeight="1">
      <c r="A22" s="302"/>
      <c r="B22" s="346"/>
      <c r="C22" s="334" t="s">
        <v>154</v>
      </c>
      <c r="D22" s="315"/>
      <c r="E22" s="316">
        <v>2000</v>
      </c>
      <c r="F22" s="35"/>
      <c r="G22" s="313" t="s">
        <v>102</v>
      </c>
      <c r="H22" s="354" t="s">
        <v>15</v>
      </c>
      <c r="I22" s="308">
        <v>2200</v>
      </c>
      <c r="J22" s="30"/>
      <c r="K22" s="278" t="s">
        <v>354</v>
      </c>
      <c r="L22" s="274"/>
      <c r="M22" s="275" t="s">
        <v>39</v>
      </c>
      <c r="N22" s="276" t="s">
        <v>40</v>
      </c>
      <c r="O22" s="371" t="s">
        <v>18</v>
      </c>
      <c r="P22" s="274"/>
      <c r="Q22" s="275" t="s">
        <v>39</v>
      </c>
      <c r="R22" s="276" t="s">
        <v>40</v>
      </c>
      <c r="S22" s="278" t="s">
        <v>356</v>
      </c>
      <c r="T22" s="274"/>
      <c r="U22" s="275" t="s">
        <v>39</v>
      </c>
      <c r="V22" s="276" t="s">
        <v>40</v>
      </c>
      <c r="W22" s="278" t="s">
        <v>17</v>
      </c>
      <c r="X22" s="274"/>
      <c r="Y22" s="275" t="s">
        <v>39</v>
      </c>
      <c r="Z22" s="276" t="s">
        <v>40</v>
      </c>
      <c r="AA22" s="288"/>
      <c r="AB22" s="331"/>
      <c r="AC22" s="257"/>
      <c r="AD22" s="257"/>
      <c r="AE22" s="257"/>
      <c r="AF22" s="257"/>
      <c r="AG22" s="257"/>
      <c r="AH22" s="257"/>
      <c r="AI22" s="257"/>
      <c r="AJ22" s="257"/>
      <c r="AK22" s="257"/>
      <c r="AL22" s="257"/>
      <c r="AM22" s="257"/>
      <c r="AN22" s="257"/>
      <c r="AO22" s="257"/>
      <c r="AP22" s="257"/>
      <c r="AQ22" s="257"/>
      <c r="AR22" s="257"/>
      <c r="AS22" s="257"/>
      <c r="AT22" s="257"/>
      <c r="AU22" s="257"/>
      <c r="AV22" s="257"/>
      <c r="AW22" s="257"/>
      <c r="AX22" s="257"/>
      <c r="AY22" s="257"/>
      <c r="AZ22" s="257"/>
      <c r="BA22" s="257"/>
      <c r="BB22" s="257"/>
      <c r="BC22" s="257"/>
      <c r="BD22" s="257"/>
      <c r="BE22" s="257"/>
      <c r="BF22" s="257"/>
      <c r="BG22" s="257"/>
      <c r="BH22" s="257"/>
      <c r="BI22" s="257"/>
      <c r="BJ22" s="257"/>
      <c r="BK22" s="257"/>
      <c r="BL22" s="257"/>
      <c r="BM22" s="257"/>
      <c r="BN22" s="257"/>
      <c r="BO22" s="257"/>
      <c r="BP22" s="257"/>
      <c r="BQ22" s="257"/>
    </row>
    <row r="23" spans="1:69" s="301" customFormat="1" ht="18" customHeight="1">
      <c r="A23" s="302"/>
      <c r="B23" s="372"/>
      <c r="C23" s="373"/>
      <c r="D23" s="374"/>
      <c r="E23" s="375"/>
      <c r="F23" s="376"/>
      <c r="G23" s="377" t="s">
        <v>294</v>
      </c>
      <c r="H23" s="354" t="s">
        <v>15</v>
      </c>
      <c r="I23" s="335">
        <v>3750</v>
      </c>
      <c r="J23" s="31"/>
      <c r="K23" s="296" t="s">
        <v>112</v>
      </c>
      <c r="L23" s="305"/>
      <c r="M23" s="298">
        <v>1100</v>
      </c>
      <c r="N23" s="99"/>
      <c r="O23" s="379" t="s">
        <v>408</v>
      </c>
      <c r="P23" s="380" t="s">
        <v>19</v>
      </c>
      <c r="Q23" s="308">
        <v>240</v>
      </c>
      <c r="R23" s="101"/>
      <c r="S23" s="382" t="s">
        <v>412</v>
      </c>
      <c r="T23" s="325"/>
      <c r="U23" s="308">
        <v>420</v>
      </c>
      <c r="V23" s="100"/>
      <c r="W23" s="382" t="s">
        <v>413</v>
      </c>
      <c r="X23" s="325"/>
      <c r="Y23" s="308">
        <v>1360</v>
      </c>
      <c r="Z23" s="100"/>
      <c r="AA23" s="288"/>
      <c r="AB23" s="331"/>
      <c r="AC23" s="257"/>
      <c r="AD23" s="257"/>
      <c r="AE23" s="257"/>
      <c r="AF23" s="257"/>
      <c r="AG23" s="257"/>
      <c r="AH23" s="257"/>
      <c r="AI23" s="257"/>
      <c r="AJ23" s="257"/>
      <c r="AK23" s="257"/>
      <c r="AL23" s="257"/>
      <c r="AM23" s="257"/>
      <c r="AN23" s="257"/>
      <c r="AO23" s="257"/>
      <c r="AP23" s="257"/>
      <c r="AQ23" s="257"/>
      <c r="AR23" s="257"/>
      <c r="AS23" s="257"/>
      <c r="AT23" s="257"/>
      <c r="AU23" s="257"/>
      <c r="AV23" s="257"/>
      <c r="AW23" s="257"/>
      <c r="AX23" s="257"/>
      <c r="AY23" s="257"/>
      <c r="AZ23" s="257"/>
      <c r="BA23" s="257"/>
      <c r="BB23" s="257"/>
      <c r="BC23" s="257"/>
      <c r="BD23" s="257"/>
      <c r="BE23" s="257"/>
      <c r="BF23" s="257"/>
      <c r="BG23" s="257"/>
      <c r="BH23" s="257"/>
      <c r="BI23" s="257"/>
      <c r="BJ23" s="257"/>
      <c r="BK23" s="257"/>
      <c r="BL23" s="257"/>
      <c r="BM23" s="257"/>
      <c r="BN23" s="257"/>
      <c r="BO23" s="257"/>
      <c r="BP23" s="257"/>
      <c r="BQ23" s="257"/>
    </row>
    <row r="24" spans="1:69" s="301" customFormat="1" ht="18" customHeight="1">
      <c r="A24" s="302"/>
      <c r="B24" s="372"/>
      <c r="C24" s="383"/>
      <c r="D24" s="338"/>
      <c r="E24" s="339"/>
      <c r="F24" s="340"/>
      <c r="G24" s="339"/>
      <c r="H24" s="338"/>
      <c r="I24" s="339"/>
      <c r="J24" s="338"/>
      <c r="K24" s="313" t="s">
        <v>113</v>
      </c>
      <c r="L24" s="307"/>
      <c r="M24" s="308">
        <v>1800</v>
      </c>
      <c r="N24" s="100"/>
      <c r="O24" s="379" t="s">
        <v>409</v>
      </c>
      <c r="P24" s="380" t="s">
        <v>19</v>
      </c>
      <c r="Q24" s="308">
        <v>220</v>
      </c>
      <c r="R24" s="101"/>
      <c r="S24" s="384"/>
      <c r="T24" s="385"/>
      <c r="U24" s="308"/>
      <c r="V24" s="299"/>
      <c r="W24" s="382"/>
      <c r="X24" s="325"/>
      <c r="Y24" s="308"/>
      <c r="Z24" s="381"/>
      <c r="AA24" s="288"/>
      <c r="AB24" s="331"/>
      <c r="AC24" s="257"/>
      <c r="AD24" s="257"/>
      <c r="AE24" s="257"/>
      <c r="AF24" s="257"/>
      <c r="AG24" s="257"/>
      <c r="AH24" s="257"/>
      <c r="AI24" s="257"/>
      <c r="AJ24" s="257"/>
      <c r="AK24" s="257"/>
      <c r="AL24" s="257"/>
      <c r="AM24" s="257"/>
      <c r="AN24" s="257"/>
      <c r="AO24" s="257"/>
      <c r="AP24" s="257"/>
      <c r="AQ24" s="257"/>
      <c r="AR24" s="257"/>
      <c r="AS24" s="257"/>
      <c r="AT24" s="257"/>
      <c r="AU24" s="257"/>
      <c r="AV24" s="257"/>
      <c r="AW24" s="257"/>
      <c r="AX24" s="257"/>
      <c r="AY24" s="257"/>
      <c r="AZ24" s="257"/>
      <c r="BA24" s="257"/>
      <c r="BB24" s="257"/>
      <c r="BC24" s="257"/>
      <c r="BD24" s="257"/>
      <c r="BE24" s="257"/>
      <c r="BF24" s="257"/>
      <c r="BG24" s="257"/>
      <c r="BH24" s="257"/>
      <c r="BI24" s="257"/>
      <c r="BJ24" s="257"/>
      <c r="BK24" s="257"/>
      <c r="BL24" s="257"/>
      <c r="BM24" s="257"/>
      <c r="BN24" s="257"/>
      <c r="BO24" s="257"/>
      <c r="BP24" s="257"/>
      <c r="BQ24" s="257"/>
    </row>
    <row r="25" spans="1:69" s="301" customFormat="1" ht="18" customHeight="1">
      <c r="A25" s="302"/>
      <c r="B25" s="372"/>
      <c r="C25" s="383"/>
      <c r="D25" s="338"/>
      <c r="E25" s="339"/>
      <c r="F25" s="340"/>
      <c r="G25" s="339"/>
      <c r="H25" s="338"/>
      <c r="I25" s="339"/>
      <c r="J25" s="340"/>
      <c r="K25" s="313" t="s">
        <v>353</v>
      </c>
      <c r="L25" s="307"/>
      <c r="M25" s="308">
        <v>950</v>
      </c>
      <c r="N25" s="101"/>
      <c r="O25" s="379" t="s">
        <v>410</v>
      </c>
      <c r="P25" s="380" t="s">
        <v>19</v>
      </c>
      <c r="Q25" s="308">
        <v>40</v>
      </c>
      <c r="R25" s="101"/>
      <c r="S25" s="386"/>
      <c r="T25" s="385"/>
      <c r="U25" s="335"/>
      <c r="V25" s="299"/>
      <c r="W25" s="387"/>
      <c r="X25" s="388"/>
      <c r="Y25" s="336"/>
      <c r="Z25" s="309"/>
      <c r="AA25" s="288"/>
      <c r="AB25" s="331"/>
      <c r="AC25" s="257"/>
      <c r="AD25" s="257"/>
      <c r="AE25" s="257"/>
      <c r="AF25" s="257"/>
      <c r="AG25" s="257"/>
      <c r="AH25" s="257"/>
      <c r="AI25" s="257"/>
      <c r="AJ25" s="257"/>
      <c r="AK25" s="257"/>
      <c r="AL25" s="257"/>
      <c r="AM25" s="257"/>
      <c r="AN25" s="257"/>
      <c r="AO25" s="257"/>
      <c r="AP25" s="257"/>
      <c r="AQ25" s="257"/>
      <c r="AR25" s="257"/>
      <c r="AS25" s="257"/>
      <c r="AT25" s="257"/>
      <c r="AU25" s="257"/>
      <c r="AV25" s="257"/>
      <c r="AW25" s="257"/>
      <c r="AX25" s="257"/>
      <c r="AY25" s="257"/>
      <c r="AZ25" s="257"/>
      <c r="BA25" s="257"/>
      <c r="BB25" s="257"/>
      <c r="BC25" s="257"/>
      <c r="BD25" s="257"/>
      <c r="BE25" s="257"/>
      <c r="BF25" s="257"/>
      <c r="BG25" s="257"/>
      <c r="BH25" s="257"/>
      <c r="BI25" s="257"/>
      <c r="BJ25" s="257"/>
      <c r="BK25" s="257"/>
      <c r="BL25" s="257"/>
      <c r="BM25" s="257"/>
      <c r="BN25" s="257"/>
      <c r="BO25" s="257"/>
      <c r="BP25" s="257"/>
      <c r="BQ25" s="257"/>
    </row>
    <row r="26" spans="1:69" s="301" customFormat="1" ht="18" customHeight="1">
      <c r="A26" s="389"/>
      <c r="B26" s="390"/>
      <c r="C26" s="314"/>
      <c r="D26" s="315"/>
      <c r="E26" s="316"/>
      <c r="F26" s="317"/>
      <c r="G26" s="391"/>
      <c r="H26" s="315"/>
      <c r="I26" s="316"/>
      <c r="J26" s="317"/>
      <c r="K26" s="313" t="s">
        <v>114</v>
      </c>
      <c r="L26" s="307"/>
      <c r="M26" s="308">
        <v>1050</v>
      </c>
      <c r="N26" s="31"/>
      <c r="O26" s="392" t="s">
        <v>411</v>
      </c>
      <c r="P26" s="393" t="s">
        <v>19</v>
      </c>
      <c r="Q26" s="335">
        <v>40</v>
      </c>
      <c r="R26" s="102"/>
      <c r="S26" s="394"/>
      <c r="T26" s="385"/>
      <c r="U26" s="326"/>
      <c r="V26" s="309"/>
      <c r="W26" s="387"/>
      <c r="X26" s="388"/>
      <c r="Y26" s="326"/>
      <c r="Z26" s="309"/>
      <c r="AA26" s="288"/>
      <c r="AB26" s="331"/>
      <c r="AC26" s="257"/>
      <c r="AD26" s="257"/>
      <c r="AE26" s="257"/>
      <c r="AF26" s="257"/>
      <c r="AG26" s="257"/>
      <c r="AH26" s="257"/>
      <c r="AI26" s="257"/>
      <c r="AJ26" s="257"/>
      <c r="AK26" s="257"/>
      <c r="AL26" s="257"/>
      <c r="AM26" s="257"/>
      <c r="AN26" s="257"/>
      <c r="AO26" s="257"/>
      <c r="AP26" s="257"/>
      <c r="AQ26" s="257"/>
      <c r="AR26" s="257"/>
      <c r="AS26" s="257"/>
      <c r="AT26" s="257"/>
      <c r="AU26" s="257"/>
      <c r="AV26" s="257"/>
      <c r="AW26" s="257"/>
      <c r="AX26" s="257"/>
      <c r="AY26" s="257"/>
      <c r="AZ26" s="257"/>
      <c r="BA26" s="257"/>
      <c r="BB26" s="257"/>
      <c r="BC26" s="257"/>
      <c r="BD26" s="257"/>
      <c r="BE26" s="257"/>
      <c r="BF26" s="257"/>
      <c r="BG26" s="257"/>
      <c r="BH26" s="257"/>
      <c r="BI26" s="257"/>
      <c r="BJ26" s="257"/>
      <c r="BK26" s="257"/>
      <c r="BL26" s="257"/>
      <c r="BM26" s="257"/>
      <c r="BN26" s="257"/>
      <c r="BO26" s="257"/>
      <c r="BP26" s="257"/>
      <c r="BQ26" s="257"/>
    </row>
    <row r="27" spans="1:69" s="301" customFormat="1" ht="18" customHeight="1">
      <c r="A27" s="389" t="s">
        <v>117</v>
      </c>
      <c r="B27" s="395">
        <f>I27+M27+Q27+U27+Y27+M21+Q21+U21+Y21</f>
        <v>82740</v>
      </c>
      <c r="C27" s="367"/>
      <c r="D27" s="328"/>
      <c r="E27" s="329"/>
      <c r="F27" s="330"/>
      <c r="G27" s="367" t="s">
        <v>93</v>
      </c>
      <c r="H27" s="368"/>
      <c r="I27" s="329">
        <f>SUM(E5,E12,E13,E17,I19:I23,I10,I14,I5:I9)</f>
        <v>66460</v>
      </c>
      <c r="J27" s="396">
        <f>SUM(F5,F12,F13,F17,J5:J9,J10,J14,J19:J23)</f>
        <v>0</v>
      </c>
      <c r="K27" s="367" t="s">
        <v>93</v>
      </c>
      <c r="L27" s="368"/>
      <c r="M27" s="369">
        <f>SUM(M23:M26)</f>
        <v>4900</v>
      </c>
      <c r="N27" s="370">
        <f>SUM(N23:N26)</f>
        <v>0</v>
      </c>
      <c r="O27" s="367" t="s">
        <v>93</v>
      </c>
      <c r="P27" s="368"/>
      <c r="Q27" s="369">
        <f>SUM(Q23:Q26)</f>
        <v>540</v>
      </c>
      <c r="R27" s="370">
        <f>SUM(R23:R26)</f>
        <v>0</v>
      </c>
      <c r="S27" s="367" t="s">
        <v>93</v>
      </c>
      <c r="T27" s="368"/>
      <c r="U27" s="369">
        <f>SUM(U23:U26)</f>
        <v>420</v>
      </c>
      <c r="V27" s="370">
        <f>SUM(V23:V26)</f>
        <v>0</v>
      </c>
      <c r="W27" s="367" t="s">
        <v>16</v>
      </c>
      <c r="X27" s="368"/>
      <c r="Y27" s="369">
        <f>SUM(Y23:Y26)</f>
        <v>1360</v>
      </c>
      <c r="Z27" s="370">
        <f>SUM(Z23:Z26)</f>
        <v>0</v>
      </c>
      <c r="AA27" s="288"/>
      <c r="AB27" s="331"/>
      <c r="AC27" s="257"/>
      <c r="AD27" s="257"/>
      <c r="AE27" s="257"/>
      <c r="AF27" s="257"/>
      <c r="AG27" s="257"/>
      <c r="AH27" s="257"/>
      <c r="AI27" s="257"/>
      <c r="AJ27" s="257"/>
      <c r="AK27" s="257"/>
      <c r="AL27" s="257"/>
      <c r="AM27" s="257"/>
      <c r="AN27" s="257"/>
      <c r="AO27" s="257"/>
      <c r="AP27" s="257"/>
      <c r="AQ27" s="257"/>
      <c r="AR27" s="257"/>
      <c r="AS27" s="257"/>
      <c r="AT27" s="257"/>
      <c r="AU27" s="257"/>
      <c r="AV27" s="257"/>
      <c r="AW27" s="257"/>
      <c r="AX27" s="257"/>
      <c r="AY27" s="257"/>
      <c r="AZ27" s="257"/>
      <c r="BA27" s="257"/>
      <c r="BB27" s="257"/>
      <c r="BC27" s="257"/>
      <c r="BD27" s="257"/>
      <c r="BE27" s="257"/>
      <c r="BF27" s="257"/>
      <c r="BG27" s="257"/>
      <c r="BH27" s="257"/>
      <c r="BI27" s="257"/>
      <c r="BJ27" s="257"/>
      <c r="BK27" s="257"/>
      <c r="BL27" s="257"/>
      <c r="BM27" s="257"/>
      <c r="BN27" s="257"/>
      <c r="BO27" s="257"/>
      <c r="BP27" s="257"/>
      <c r="BQ27" s="257"/>
    </row>
    <row r="28" spans="1:69" s="301" customFormat="1" ht="15" customHeight="1">
      <c r="A28" s="397"/>
      <c r="B28" s="398"/>
      <c r="C28" s="398" t="s">
        <v>147</v>
      </c>
      <c r="D28" s="399"/>
      <c r="E28" s="397"/>
      <c r="F28" s="400"/>
      <c r="G28" s="397"/>
      <c r="H28" s="399"/>
      <c r="I28" s="397"/>
      <c r="J28" s="400"/>
      <c r="K28" s="397"/>
      <c r="L28" s="399"/>
      <c r="M28" s="397"/>
      <c r="N28" s="400"/>
      <c r="O28" s="397"/>
      <c r="P28" s="399"/>
      <c r="Q28" s="397"/>
      <c r="R28" s="400"/>
      <c r="S28" s="397"/>
      <c r="T28" s="399"/>
      <c r="U28" s="397"/>
      <c r="V28" s="400"/>
      <c r="W28" s="397"/>
      <c r="X28" s="399"/>
      <c r="Y28" s="397"/>
      <c r="Z28" s="400"/>
      <c r="AA28" s="401"/>
      <c r="AB28" s="402"/>
      <c r="AC28" s="257"/>
      <c r="AD28" s="257"/>
      <c r="AE28" s="257"/>
      <c r="AF28" s="257"/>
      <c r="AG28" s="257"/>
      <c r="AH28" s="257"/>
      <c r="AI28" s="257"/>
      <c r="AJ28" s="257"/>
      <c r="AK28" s="257"/>
      <c r="AL28" s="257"/>
      <c r="AM28" s="257"/>
      <c r="AN28" s="257"/>
      <c r="AO28" s="257"/>
      <c r="AP28" s="257"/>
      <c r="AQ28" s="257"/>
      <c r="AR28" s="257"/>
      <c r="AS28" s="257"/>
      <c r="AT28" s="257"/>
      <c r="AU28" s="257"/>
      <c r="AV28" s="257"/>
      <c r="AW28" s="257"/>
      <c r="AX28" s="257"/>
      <c r="AY28" s="257"/>
      <c r="AZ28" s="257"/>
      <c r="BA28" s="257"/>
      <c r="BB28" s="257"/>
      <c r="BC28" s="257"/>
      <c r="BD28" s="257"/>
      <c r="BE28" s="257"/>
      <c r="BF28" s="257"/>
      <c r="BG28" s="257"/>
      <c r="BH28" s="257"/>
      <c r="BI28" s="257"/>
      <c r="BJ28" s="257"/>
      <c r="BK28" s="257"/>
      <c r="BL28" s="257"/>
      <c r="BM28" s="257"/>
      <c r="BN28" s="257"/>
      <c r="BO28" s="257"/>
      <c r="BP28" s="257"/>
      <c r="BQ28" s="257"/>
    </row>
    <row r="29" spans="1:69" s="301" customFormat="1" ht="15" customHeight="1">
      <c r="A29" s="397"/>
      <c r="C29" s="398" t="s">
        <v>383</v>
      </c>
      <c r="D29" s="399"/>
      <c r="E29" s="397"/>
      <c r="F29" s="400"/>
      <c r="G29" s="397"/>
      <c r="H29" s="399"/>
      <c r="I29" s="397"/>
      <c r="J29" s="400"/>
      <c r="K29" s="397"/>
      <c r="L29" s="399"/>
      <c r="M29" s="397"/>
      <c r="N29" s="400"/>
      <c r="O29" s="397"/>
      <c r="P29" s="399"/>
      <c r="Q29" s="397"/>
      <c r="R29" s="400"/>
      <c r="S29" s="397"/>
      <c r="T29" s="399"/>
      <c r="U29" s="397"/>
      <c r="V29" s="400"/>
      <c r="X29" s="399"/>
      <c r="Y29" s="397"/>
      <c r="Z29" s="400"/>
      <c r="AA29" s="401"/>
      <c r="AB29" s="402"/>
      <c r="AC29" s="257"/>
      <c r="AD29" s="257"/>
      <c r="AE29" s="257"/>
      <c r="AF29" s="257"/>
      <c r="AG29" s="257"/>
      <c r="AH29" s="257"/>
      <c r="AI29" s="257"/>
      <c r="AJ29" s="257"/>
      <c r="AK29" s="257"/>
      <c r="AL29" s="257"/>
      <c r="AM29" s="257"/>
      <c r="AN29" s="257"/>
      <c r="AO29" s="257"/>
      <c r="AP29" s="257"/>
      <c r="AQ29" s="257"/>
      <c r="AR29" s="257"/>
      <c r="AS29" s="257"/>
      <c r="AT29" s="257"/>
      <c r="AU29" s="257"/>
      <c r="AV29" s="257"/>
      <c r="AW29" s="257"/>
      <c r="AX29" s="257"/>
      <c r="AY29" s="257"/>
      <c r="AZ29" s="257"/>
      <c r="BA29" s="257"/>
      <c r="BB29" s="257"/>
      <c r="BC29" s="257"/>
      <c r="BD29" s="257"/>
      <c r="BE29" s="257"/>
      <c r="BF29" s="257"/>
      <c r="BG29" s="257"/>
      <c r="BH29" s="257"/>
      <c r="BI29" s="257"/>
      <c r="BJ29" s="257"/>
      <c r="BK29" s="257"/>
      <c r="BL29" s="257"/>
      <c r="BM29" s="257"/>
      <c r="BN29" s="257"/>
      <c r="BO29" s="257"/>
      <c r="BP29" s="257"/>
      <c r="BQ29" s="257"/>
    </row>
    <row r="30" spans="1:69" s="301" customFormat="1" ht="13.5" customHeight="1">
      <c r="A30" s="397"/>
      <c r="B30" s="403"/>
      <c r="C30" s="404" t="s">
        <v>452</v>
      </c>
      <c r="D30" s="399"/>
      <c r="E30" s="397"/>
      <c r="F30" s="405"/>
      <c r="G30" s="406"/>
      <c r="H30" s="407"/>
      <c r="I30" s="397"/>
      <c r="J30" s="405"/>
      <c r="K30" s="397"/>
      <c r="L30" s="399"/>
      <c r="M30" s="397"/>
      <c r="N30" s="408"/>
      <c r="O30" s="409"/>
      <c r="P30" s="407"/>
      <c r="Q30" s="397"/>
      <c r="R30" s="405"/>
      <c r="S30" s="409"/>
      <c r="T30" s="407"/>
      <c r="U30" s="397"/>
      <c r="V30" s="405"/>
      <c r="X30" s="399"/>
      <c r="Z30" s="408"/>
      <c r="AA30" s="397"/>
      <c r="AB30" s="402"/>
      <c r="AC30" s="257"/>
      <c r="AD30" s="257"/>
      <c r="AE30" s="257"/>
      <c r="AF30" s="257"/>
      <c r="AG30" s="257"/>
      <c r="AH30" s="257"/>
      <c r="AI30" s="257"/>
      <c r="AJ30" s="257"/>
      <c r="AK30" s="257"/>
      <c r="AL30" s="257"/>
      <c r="AM30" s="257"/>
      <c r="AN30" s="257"/>
      <c r="AO30" s="257"/>
      <c r="AP30" s="257"/>
      <c r="AQ30" s="257"/>
      <c r="AR30" s="257"/>
      <c r="AS30" s="257"/>
      <c r="AT30" s="257"/>
      <c r="AU30" s="257"/>
      <c r="AV30" s="257"/>
      <c r="AW30" s="257"/>
      <c r="AX30" s="257"/>
      <c r="AY30" s="257"/>
      <c r="AZ30" s="257"/>
      <c r="BA30" s="257"/>
      <c r="BB30" s="257"/>
      <c r="BC30" s="257"/>
      <c r="BD30" s="257"/>
      <c r="BE30" s="257"/>
      <c r="BF30" s="257"/>
      <c r="BG30" s="257"/>
      <c r="BH30" s="257"/>
      <c r="BI30" s="257"/>
      <c r="BJ30" s="257"/>
      <c r="BK30" s="257"/>
      <c r="BL30" s="257"/>
      <c r="BM30" s="257"/>
      <c r="BN30" s="257"/>
      <c r="BO30" s="257"/>
      <c r="BP30" s="257"/>
      <c r="BQ30" s="257"/>
    </row>
    <row r="31" spans="1:69" ht="17.100000000000001" customHeight="1">
      <c r="A31" s="397"/>
      <c r="B31" s="397"/>
      <c r="C31" s="397"/>
      <c r="D31" s="399"/>
      <c r="E31" s="397"/>
      <c r="F31" s="410"/>
      <c r="G31" s="397"/>
      <c r="H31" s="399"/>
      <c r="I31" s="397"/>
      <c r="J31" s="410"/>
      <c r="K31" s="397"/>
      <c r="L31" s="399"/>
      <c r="M31" s="397"/>
      <c r="N31" s="410"/>
      <c r="O31" s="397"/>
      <c r="P31" s="399"/>
      <c r="Q31" s="397"/>
      <c r="R31" s="410"/>
      <c r="S31" s="397"/>
      <c r="T31" s="399"/>
      <c r="U31" s="397"/>
      <c r="V31" s="410"/>
      <c r="W31" s="397" t="s">
        <v>143</v>
      </c>
      <c r="X31" s="399"/>
      <c r="Y31" s="397"/>
      <c r="Z31" s="410"/>
    </row>
    <row r="32" spans="1:69" ht="17.100000000000001" customHeight="1">
      <c r="A32" s="397"/>
      <c r="B32" s="397"/>
      <c r="C32" s="397"/>
      <c r="D32" s="399"/>
      <c r="E32" s="397"/>
      <c r="F32" s="410"/>
      <c r="G32" s="397"/>
      <c r="H32" s="399"/>
      <c r="I32" s="397"/>
      <c r="J32" s="410"/>
      <c r="K32" s="397"/>
      <c r="L32" s="399"/>
      <c r="M32" s="397"/>
      <c r="N32" s="410"/>
      <c r="O32" s="397"/>
      <c r="P32" s="399"/>
      <c r="Q32" s="397"/>
      <c r="R32" s="410"/>
      <c r="S32" s="397"/>
      <c r="T32" s="399"/>
      <c r="U32" s="397"/>
      <c r="V32" s="410"/>
      <c r="W32" s="397"/>
      <c r="X32" s="399"/>
      <c r="Y32" s="397"/>
      <c r="Z32" s="410"/>
    </row>
    <row r="33" spans="1:26" ht="17.100000000000001" customHeight="1">
      <c r="A33" s="397"/>
      <c r="B33" s="397"/>
      <c r="C33" s="397"/>
      <c r="D33" s="399"/>
      <c r="E33" s="397"/>
      <c r="F33" s="410"/>
      <c r="G33" s="397"/>
      <c r="H33" s="399"/>
      <c r="I33" s="397"/>
      <c r="J33" s="410"/>
      <c r="K33" s="397"/>
      <c r="L33" s="399"/>
      <c r="M33" s="397"/>
      <c r="N33" s="410"/>
      <c r="O33" s="397"/>
      <c r="P33" s="399"/>
      <c r="Q33" s="397"/>
      <c r="R33" s="410"/>
      <c r="S33" s="397"/>
      <c r="T33" s="399"/>
      <c r="U33" s="397"/>
      <c r="V33" s="410"/>
      <c r="W33" s="397"/>
      <c r="X33" s="399"/>
      <c r="Y33" s="397"/>
      <c r="Z33" s="410"/>
    </row>
    <row r="34" spans="1:26" ht="12">
      <c r="A34" s="397"/>
      <c r="B34" s="397"/>
      <c r="C34" s="397"/>
      <c r="D34" s="399"/>
      <c r="E34" s="397"/>
      <c r="F34" s="410"/>
      <c r="G34" s="397"/>
      <c r="H34" s="399"/>
      <c r="I34" s="397"/>
      <c r="J34" s="410"/>
      <c r="K34" s="397"/>
      <c r="L34" s="399"/>
      <c r="M34" s="397"/>
      <c r="N34" s="410"/>
      <c r="O34" s="397"/>
      <c r="P34" s="399"/>
      <c r="Q34" s="397"/>
      <c r="R34" s="410"/>
      <c r="S34" s="397"/>
      <c r="T34" s="399"/>
      <c r="U34" s="397"/>
      <c r="V34" s="410"/>
      <c r="W34" s="397"/>
      <c r="X34" s="399"/>
      <c r="Y34" s="397"/>
      <c r="Z34" s="410"/>
    </row>
    <row r="35" spans="1:26" ht="12">
      <c r="A35" s="397"/>
      <c r="B35" s="397"/>
      <c r="C35" s="397"/>
      <c r="E35" s="397"/>
      <c r="F35" s="410"/>
      <c r="G35" s="397"/>
      <c r="I35" s="397"/>
      <c r="J35" s="410"/>
      <c r="K35" s="397"/>
      <c r="M35" s="397"/>
      <c r="N35" s="410"/>
      <c r="O35" s="397"/>
      <c r="Q35" s="397"/>
      <c r="R35" s="410"/>
      <c r="S35" s="397"/>
      <c r="U35" s="397"/>
      <c r="V35" s="410"/>
      <c r="W35" s="397"/>
      <c r="Y35" s="397"/>
      <c r="Z35" s="410"/>
    </row>
    <row r="36" spans="1:26" ht="12">
      <c r="A36" s="397"/>
      <c r="B36" s="397"/>
      <c r="C36" s="397"/>
      <c r="E36" s="397"/>
      <c r="F36" s="410"/>
      <c r="G36" s="397"/>
      <c r="I36" s="397"/>
      <c r="J36" s="410"/>
      <c r="K36" s="397"/>
      <c r="M36" s="397"/>
      <c r="N36" s="410"/>
      <c r="O36" s="397"/>
      <c r="Q36" s="397"/>
      <c r="R36" s="410"/>
      <c r="S36" s="397"/>
      <c r="U36" s="397"/>
      <c r="V36" s="410"/>
      <c r="W36" s="397"/>
      <c r="Y36" s="397"/>
      <c r="Z36" s="410"/>
    </row>
    <row r="37" spans="1:26" ht="12">
      <c r="A37" s="397"/>
      <c r="B37" s="397"/>
      <c r="C37" s="397"/>
      <c r="E37" s="397"/>
      <c r="F37" s="410"/>
      <c r="G37" s="397"/>
      <c r="I37" s="397"/>
      <c r="J37" s="410"/>
      <c r="K37" s="397"/>
      <c r="M37" s="397"/>
      <c r="N37" s="410"/>
      <c r="O37" s="397"/>
      <c r="Q37" s="397"/>
      <c r="R37" s="410"/>
      <c r="S37" s="397"/>
      <c r="U37" s="397"/>
      <c r="V37" s="410"/>
      <c r="W37" s="397"/>
      <c r="Y37" s="397"/>
      <c r="Z37" s="410"/>
    </row>
    <row r="38" spans="1:26">
      <c r="A38" s="397"/>
      <c r="B38" s="397"/>
      <c r="C38" s="397"/>
      <c r="E38" s="397"/>
      <c r="G38" s="397"/>
      <c r="I38" s="397"/>
      <c r="K38" s="397"/>
      <c r="M38" s="397"/>
      <c r="O38" s="397"/>
      <c r="Q38" s="397"/>
      <c r="S38" s="397"/>
      <c r="U38" s="397"/>
      <c r="W38" s="397"/>
      <c r="Y38" s="397"/>
    </row>
    <row r="39" spans="1:26">
      <c r="A39" s="397"/>
      <c r="B39" s="397"/>
      <c r="C39" s="397"/>
      <c r="E39" s="397"/>
      <c r="G39" s="397"/>
      <c r="I39" s="397"/>
      <c r="K39" s="397"/>
      <c r="M39" s="397"/>
      <c r="O39" s="397"/>
      <c r="Q39" s="397"/>
      <c r="S39" s="397"/>
      <c r="U39" s="397"/>
      <c r="W39" s="397"/>
      <c r="Y39" s="397"/>
    </row>
    <row r="49" spans="2:11">
      <c r="B49" s="301"/>
      <c r="C49" s="301"/>
      <c r="D49" s="301"/>
      <c r="E49" s="301"/>
      <c r="F49" s="301"/>
      <c r="G49" s="301"/>
      <c r="H49" s="301"/>
      <c r="I49" s="301"/>
      <c r="J49" s="301"/>
    </row>
    <row r="50" spans="2:11">
      <c r="B50" s="411"/>
      <c r="C50" s="411"/>
      <c r="D50" s="411"/>
      <c r="E50" s="411"/>
      <c r="F50" s="411"/>
      <c r="G50" s="411"/>
      <c r="H50" s="301"/>
      <c r="I50" s="301"/>
      <c r="J50" s="301"/>
      <c r="K50" s="301"/>
    </row>
  </sheetData>
  <sheetProtection algorithmName="SHA-512" hashValue="ZNqCgXxQN2awcIKlr5W8mPEhNHOxdCwRjQOmzxH6ff6D5RYfgTPje/efmdbWDFGISdo9OGYsD4GEGi5DTR/ZNA==" saltValue="gH/M+bm2VG+L61kcuVtpQQ==" spinCount="100000" sheet="1" objects="1" scenarios="1" selectLockedCells="1"/>
  <mergeCells count="20">
    <mergeCell ref="AB4:AB11"/>
    <mergeCell ref="R1:R2"/>
    <mergeCell ref="S1:U2"/>
    <mergeCell ref="M2:O3"/>
    <mergeCell ref="P2:Q3"/>
    <mergeCell ref="P1:Q1"/>
    <mergeCell ref="V1:Z1"/>
    <mergeCell ref="V2:Z3"/>
    <mergeCell ref="N1:O1"/>
    <mergeCell ref="S3:U3"/>
    <mergeCell ref="A17:B17"/>
    <mergeCell ref="A1:B1"/>
    <mergeCell ref="I1:L1"/>
    <mergeCell ref="A2:B2"/>
    <mergeCell ref="C2:H3"/>
    <mergeCell ref="I2:L3"/>
    <mergeCell ref="A3:B3"/>
    <mergeCell ref="D1:H1"/>
    <mergeCell ref="A16:B16"/>
    <mergeCell ref="A4:B4"/>
  </mergeCells>
  <phoneticPr fontId="9"/>
  <conditionalFormatting sqref="F5:F13">
    <cfRule type="expression" dxfId="27" priority="48" stopIfTrue="1">
      <formula>E5&lt;F5</formula>
    </cfRule>
  </conditionalFormatting>
  <conditionalFormatting sqref="J5:J23 N5:N27 R5:R27 V5:V27 F15:F22 F26:F27 J26:J27">
    <cfRule type="expression" dxfId="26" priority="67" stopIfTrue="1">
      <formula>E5&lt;F5</formula>
    </cfRule>
  </conditionalFormatting>
  <conditionalFormatting sqref="Z5:Z27">
    <cfRule type="expression" dxfId="25" priority="55" stopIfTrue="1">
      <formula>Y5&lt;Z5</formula>
    </cfRule>
  </conditionalFormatting>
  <pageMargins left="0.59055118110236227" right="0.19685039370078741" top="0.39370078740157483" bottom="0.39370078740157483" header="0.51181102362204722" footer="0.51181102362204722"/>
  <pageSetup paperSize="9" scale="99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B6FBD-CC88-4174-B6BE-1566E369E327}">
  <sheetPr codeName="Sheet4">
    <pageSetUpPr fitToPage="1"/>
  </sheetPr>
  <dimension ref="A1:BQ60"/>
  <sheetViews>
    <sheetView showGridLines="0" showZeros="0" zoomScaleNormal="100" workbookViewId="0">
      <selection activeCell="F5" sqref="F5"/>
    </sheetView>
  </sheetViews>
  <sheetFormatPr defaultRowHeight="11.25"/>
  <cols>
    <col min="1" max="1" width="3.125" style="257" customWidth="1"/>
    <col min="2" max="2" width="7.25" style="257" customWidth="1"/>
    <col min="3" max="3" width="7.875" style="257" customWidth="1"/>
    <col min="4" max="4" width="2.25" style="257" customWidth="1"/>
    <col min="5" max="5" width="4.875" style="257" customWidth="1"/>
    <col min="6" max="7" width="7.125" style="257" customWidth="1"/>
    <col min="8" max="8" width="1.625" style="257" customWidth="1"/>
    <col min="9" max="9" width="5.125" style="257" customWidth="1"/>
    <col min="10" max="11" width="7.125" style="257" customWidth="1"/>
    <col min="12" max="12" width="1.25" style="257" customWidth="1"/>
    <col min="13" max="13" width="5.125" style="257" customWidth="1"/>
    <col min="14" max="14" width="7.125" style="257" customWidth="1"/>
    <col min="15" max="15" width="7.625" style="257" customWidth="1"/>
    <col min="16" max="16" width="1.25" style="257" customWidth="1"/>
    <col min="17" max="17" width="5.125" style="257" customWidth="1"/>
    <col min="18" max="19" width="7.125" style="257" customWidth="1"/>
    <col min="20" max="20" width="1.25" style="257" customWidth="1"/>
    <col min="21" max="21" width="5.125" style="257" customWidth="1"/>
    <col min="22" max="22" width="7.125" style="257" customWidth="1"/>
    <col min="23" max="23" width="9.625" style="257" customWidth="1"/>
    <col min="24" max="24" width="1.25" style="257" customWidth="1"/>
    <col min="25" max="25" width="5.125" style="257" customWidth="1"/>
    <col min="26" max="26" width="7.5" style="257" customWidth="1"/>
    <col min="27" max="27" width="0.5" style="257" customWidth="1"/>
    <col min="28" max="28" width="2.75" style="257" customWidth="1"/>
    <col min="29" max="29" width="3" style="257" customWidth="1"/>
    <col min="30" max="30" width="5.875" style="257" customWidth="1"/>
    <col min="31" max="31" width="3.375" style="257" customWidth="1"/>
    <col min="32" max="16384" width="9" style="257"/>
  </cols>
  <sheetData>
    <row r="1" spans="1:69" ht="15" customHeight="1">
      <c r="A1" s="243">
        <f>青森市!A1</f>
        <v>45931</v>
      </c>
      <c r="B1" s="244"/>
      <c r="C1" s="245" t="s">
        <v>33</v>
      </c>
      <c r="D1" s="246">
        <f>青森市!D1</f>
        <v>0</v>
      </c>
      <c r="E1" s="246"/>
      <c r="F1" s="246"/>
      <c r="G1" s="246"/>
      <c r="H1" s="247"/>
      <c r="I1" s="231" t="s">
        <v>34</v>
      </c>
      <c r="J1" s="232"/>
      <c r="K1" s="232"/>
      <c r="L1" s="233"/>
      <c r="M1" s="245" t="s">
        <v>274</v>
      </c>
      <c r="N1" s="248">
        <f>青森市!N1</f>
        <v>0</v>
      </c>
      <c r="O1" s="413"/>
      <c r="P1" s="250" t="s">
        <v>36</v>
      </c>
      <c r="Q1" s="251"/>
      <c r="R1" s="250" t="s">
        <v>120</v>
      </c>
      <c r="S1" s="252">
        <f>青森市!S1</f>
        <v>0</v>
      </c>
      <c r="T1" s="253"/>
      <c r="U1" s="254"/>
      <c r="V1" s="414" t="s">
        <v>37</v>
      </c>
      <c r="W1" s="415"/>
      <c r="X1" s="415"/>
      <c r="Y1" s="415"/>
      <c r="Z1" s="416"/>
      <c r="AA1" s="256"/>
    </row>
    <row r="2" spans="1:69" ht="15.95" customHeight="1">
      <c r="A2" s="258" t="s">
        <v>108</v>
      </c>
      <c r="B2" s="259"/>
      <c r="C2" s="210">
        <f>青森市!C2</f>
        <v>0</v>
      </c>
      <c r="D2" s="211"/>
      <c r="E2" s="211"/>
      <c r="F2" s="211"/>
      <c r="G2" s="211"/>
      <c r="H2" s="211"/>
      <c r="I2" s="212">
        <f>青森市!I2</f>
        <v>0</v>
      </c>
      <c r="J2" s="213"/>
      <c r="K2" s="213"/>
      <c r="L2" s="214"/>
      <c r="M2" s="218">
        <f>青森市!M2</f>
        <v>0</v>
      </c>
      <c r="N2" s="219"/>
      <c r="O2" s="220"/>
      <c r="P2" s="221">
        <f>青森市!P2</f>
        <v>0</v>
      </c>
      <c r="Q2" s="222"/>
      <c r="R2" s="260"/>
      <c r="S2" s="261"/>
      <c r="T2" s="261"/>
      <c r="U2" s="262"/>
      <c r="V2" s="225">
        <f>青森市!V2</f>
        <v>0</v>
      </c>
      <c r="W2" s="226"/>
      <c r="X2" s="226"/>
      <c r="Y2" s="226"/>
      <c r="Z2" s="227"/>
      <c r="AA2" s="256"/>
      <c r="AB2" s="263">
        <v>2</v>
      </c>
    </row>
    <row r="3" spans="1:69" ht="15.95" customHeight="1">
      <c r="A3" s="264" t="s">
        <v>89</v>
      </c>
      <c r="B3" s="265"/>
      <c r="C3" s="210"/>
      <c r="D3" s="211"/>
      <c r="E3" s="211"/>
      <c r="F3" s="211"/>
      <c r="G3" s="211"/>
      <c r="H3" s="211"/>
      <c r="I3" s="215"/>
      <c r="J3" s="216"/>
      <c r="K3" s="216"/>
      <c r="L3" s="217"/>
      <c r="M3" s="218"/>
      <c r="N3" s="219"/>
      <c r="O3" s="220"/>
      <c r="P3" s="223"/>
      <c r="Q3" s="224"/>
      <c r="R3" s="266" t="s">
        <v>90</v>
      </c>
      <c r="S3" s="267">
        <f>F10+F19+F23+F36+J10+J19+J23+J36+N19+N31+R19+R31+V15+V19+V36+V31+Z15+Z36</f>
        <v>0</v>
      </c>
      <c r="T3" s="268"/>
      <c r="U3" s="269"/>
      <c r="V3" s="228"/>
      <c r="W3" s="229"/>
      <c r="X3" s="229"/>
      <c r="Y3" s="229"/>
      <c r="Z3" s="230"/>
      <c r="AB3" s="270"/>
    </row>
    <row r="4" spans="1:69" ht="17.100000000000001" customHeight="1">
      <c r="A4" s="271" t="s">
        <v>38</v>
      </c>
      <c r="B4" s="272"/>
      <c r="C4" s="417" t="s">
        <v>121</v>
      </c>
      <c r="D4" s="418"/>
      <c r="E4" s="275" t="s">
        <v>39</v>
      </c>
      <c r="F4" s="276" t="s">
        <v>40</v>
      </c>
      <c r="G4" s="417" t="s">
        <v>12</v>
      </c>
      <c r="H4" s="418"/>
      <c r="I4" s="275" t="s">
        <v>39</v>
      </c>
      <c r="J4" s="276" t="s">
        <v>40</v>
      </c>
      <c r="K4" s="419" t="s">
        <v>363</v>
      </c>
      <c r="L4" s="418"/>
      <c r="M4" s="275" t="s">
        <v>39</v>
      </c>
      <c r="N4" s="276" t="s">
        <v>40</v>
      </c>
      <c r="O4" s="420" t="s">
        <v>130</v>
      </c>
      <c r="P4" s="418"/>
      <c r="Q4" s="275" t="s">
        <v>39</v>
      </c>
      <c r="R4" s="276" t="s">
        <v>40</v>
      </c>
      <c r="S4" s="421" t="s">
        <v>351</v>
      </c>
      <c r="T4" s="418"/>
      <c r="U4" s="275" t="s">
        <v>39</v>
      </c>
      <c r="V4" s="276" t="s">
        <v>40</v>
      </c>
      <c r="W4" s="421" t="s">
        <v>440</v>
      </c>
      <c r="X4" s="418"/>
      <c r="Y4" s="275" t="s">
        <v>39</v>
      </c>
      <c r="Z4" s="276" t="s">
        <v>40</v>
      </c>
      <c r="AA4" s="286"/>
      <c r="AB4" s="287" t="s">
        <v>163</v>
      </c>
      <c r="AF4" s="288"/>
    </row>
    <row r="5" spans="1:69" s="301" customFormat="1" ht="17.25" customHeight="1">
      <c r="A5" s="422" t="s">
        <v>149</v>
      </c>
      <c r="B5" s="423" t="s">
        <v>156</v>
      </c>
      <c r="C5" s="424" t="s">
        <v>299</v>
      </c>
      <c r="D5" s="292" t="s">
        <v>15</v>
      </c>
      <c r="E5" s="293">
        <v>2010</v>
      </c>
      <c r="F5" s="30"/>
      <c r="G5" s="424" t="s">
        <v>299</v>
      </c>
      <c r="H5" s="297" t="s">
        <v>443</v>
      </c>
      <c r="I5" s="298">
        <v>100</v>
      </c>
      <c r="J5" s="124"/>
      <c r="K5" s="296"/>
      <c r="L5" s="426"/>
      <c r="M5" s="298"/>
      <c r="N5" s="427"/>
      <c r="O5" s="296"/>
      <c r="P5" s="426"/>
      <c r="Q5" s="298"/>
      <c r="R5" s="106"/>
      <c r="S5" s="296"/>
      <c r="T5" s="426"/>
      <c r="U5" s="298"/>
      <c r="V5" s="427"/>
      <c r="W5" s="373"/>
      <c r="X5" s="374"/>
      <c r="Y5" s="375"/>
      <c r="Z5" s="376"/>
      <c r="AA5" s="300"/>
      <c r="AB5" s="287"/>
      <c r="AC5" s="257"/>
      <c r="AD5" s="288"/>
      <c r="AE5" s="257"/>
      <c r="AF5" s="257"/>
      <c r="AG5" s="257"/>
      <c r="AH5" s="257"/>
      <c r="AI5" s="257"/>
      <c r="AJ5" s="257"/>
      <c r="AK5" s="257"/>
      <c r="AL5" s="257"/>
      <c r="AM5" s="257"/>
      <c r="AN5" s="257"/>
      <c r="AO5" s="257"/>
      <c r="AP5" s="257"/>
      <c r="AQ5" s="257"/>
      <c r="AR5" s="257"/>
      <c r="AS5" s="257"/>
      <c r="AT5" s="257"/>
      <c r="AU5" s="257"/>
      <c r="AV5" s="257"/>
      <c r="AW5" s="257"/>
      <c r="AX5" s="257"/>
      <c r="AY5" s="257"/>
      <c r="AZ5" s="257"/>
      <c r="BA5" s="257"/>
      <c r="BB5" s="257"/>
      <c r="BC5" s="257"/>
      <c r="BD5" s="257"/>
      <c r="BE5" s="257"/>
      <c r="BF5" s="257"/>
      <c r="BG5" s="257"/>
      <c r="BH5" s="257"/>
      <c r="BI5" s="257"/>
      <c r="BJ5" s="257"/>
      <c r="BK5" s="257"/>
      <c r="BL5" s="257"/>
      <c r="BM5" s="257"/>
      <c r="BN5" s="257"/>
      <c r="BO5" s="257"/>
      <c r="BP5" s="257"/>
      <c r="BQ5" s="257"/>
    </row>
    <row r="6" spans="1:69" s="301" customFormat="1" ht="17.25" customHeight="1">
      <c r="A6" s="428"/>
      <c r="B6" s="429" t="s">
        <v>157</v>
      </c>
      <c r="C6" s="430" t="s">
        <v>134</v>
      </c>
      <c r="D6" s="305" t="s">
        <v>15</v>
      </c>
      <c r="E6" s="298">
        <v>760</v>
      </c>
      <c r="F6" s="30"/>
      <c r="G6" s="430" t="s">
        <v>134</v>
      </c>
      <c r="H6" s="311" t="s">
        <v>355</v>
      </c>
      <c r="I6" s="308">
        <v>20</v>
      </c>
      <c r="J6" s="124"/>
      <c r="K6" s="313"/>
      <c r="L6" s="385"/>
      <c r="M6" s="308"/>
      <c r="N6" s="427"/>
      <c r="O6" s="313"/>
      <c r="P6" s="385"/>
      <c r="Q6" s="308"/>
      <c r="R6" s="106"/>
      <c r="S6" s="313"/>
      <c r="T6" s="385"/>
      <c r="U6" s="308"/>
      <c r="V6" s="427"/>
      <c r="W6" s="383"/>
      <c r="X6" s="338"/>
      <c r="Y6" s="339"/>
      <c r="Z6" s="340"/>
      <c r="AA6" s="312"/>
      <c r="AB6" s="287"/>
      <c r="AC6" s="257"/>
      <c r="AD6" s="257"/>
      <c r="AE6" s="257"/>
      <c r="AF6" s="257"/>
      <c r="AG6" s="257"/>
      <c r="AH6" s="257"/>
      <c r="AI6" s="257"/>
      <c r="AJ6" s="257"/>
      <c r="AK6" s="257"/>
      <c r="AL6" s="257"/>
      <c r="AM6" s="257"/>
      <c r="AN6" s="257"/>
      <c r="AO6" s="257"/>
      <c r="AP6" s="257"/>
      <c r="AQ6" s="257"/>
      <c r="AR6" s="257"/>
      <c r="AS6" s="257"/>
      <c r="AT6" s="257"/>
      <c r="AU6" s="257"/>
      <c r="AV6" s="257"/>
      <c r="AW6" s="257"/>
      <c r="AX6" s="257"/>
      <c r="AY6" s="257"/>
      <c r="AZ6" s="257"/>
      <c r="BA6" s="257"/>
      <c r="BB6" s="257"/>
      <c r="BC6" s="257"/>
      <c r="BD6" s="257"/>
      <c r="BE6" s="257"/>
      <c r="BF6" s="257"/>
      <c r="BG6" s="257"/>
      <c r="BH6" s="257"/>
      <c r="BI6" s="257"/>
      <c r="BJ6" s="257"/>
      <c r="BK6" s="257"/>
      <c r="BL6" s="257"/>
      <c r="BM6" s="257"/>
      <c r="BN6" s="257"/>
      <c r="BO6" s="257"/>
      <c r="BP6" s="257"/>
      <c r="BQ6" s="257"/>
    </row>
    <row r="7" spans="1:69" s="301" customFormat="1" ht="17.25" customHeight="1">
      <c r="A7" s="428"/>
      <c r="B7" s="429" t="s">
        <v>158</v>
      </c>
      <c r="C7" s="313" t="s">
        <v>135</v>
      </c>
      <c r="D7" s="307" t="s">
        <v>15</v>
      </c>
      <c r="E7" s="308">
        <v>350</v>
      </c>
      <c r="F7" s="30"/>
      <c r="G7" s="313" t="s">
        <v>135</v>
      </c>
      <c r="H7" s="311" t="s">
        <v>355</v>
      </c>
      <c r="I7" s="308">
        <v>10</v>
      </c>
      <c r="J7" s="124"/>
      <c r="K7" s="313"/>
      <c r="L7" s="385"/>
      <c r="M7" s="308"/>
      <c r="N7" s="427"/>
      <c r="O7" s="313"/>
      <c r="P7" s="385"/>
      <c r="Q7" s="308"/>
      <c r="R7" s="106"/>
      <c r="S7" s="313"/>
      <c r="T7" s="385"/>
      <c r="U7" s="308"/>
      <c r="V7" s="427"/>
      <c r="W7" s="383"/>
      <c r="X7" s="338"/>
      <c r="Y7" s="339"/>
      <c r="Z7" s="340"/>
      <c r="AA7" s="312"/>
      <c r="AB7" s="287"/>
      <c r="AC7" s="257"/>
      <c r="AD7" s="257"/>
      <c r="AE7" s="257"/>
      <c r="AF7" s="257"/>
      <c r="AG7" s="257"/>
      <c r="AH7" s="257"/>
      <c r="AI7" s="257"/>
      <c r="AJ7" s="257"/>
      <c r="AK7" s="257"/>
      <c r="AL7" s="257"/>
      <c r="AM7" s="257"/>
      <c r="AN7" s="257"/>
      <c r="AO7" s="257"/>
      <c r="AP7" s="257"/>
      <c r="AQ7" s="257"/>
      <c r="AR7" s="257"/>
      <c r="AS7" s="257"/>
      <c r="AT7" s="257"/>
      <c r="AU7" s="257"/>
      <c r="AV7" s="257"/>
      <c r="AW7" s="257"/>
      <c r="AX7" s="257"/>
      <c r="AY7" s="257"/>
      <c r="AZ7" s="257"/>
      <c r="BA7" s="257"/>
      <c r="BB7" s="257"/>
      <c r="BC7" s="257"/>
      <c r="BD7" s="257"/>
      <c r="BE7" s="257"/>
      <c r="BF7" s="257"/>
      <c r="BG7" s="257"/>
      <c r="BH7" s="257"/>
      <c r="BI7" s="257"/>
      <c r="BJ7" s="257"/>
      <c r="BK7" s="257"/>
      <c r="BL7" s="257"/>
      <c r="BM7" s="257"/>
      <c r="BN7" s="257"/>
      <c r="BO7" s="257"/>
      <c r="BP7" s="257"/>
      <c r="BQ7" s="257"/>
    </row>
    <row r="8" spans="1:69" s="301" customFormat="1" ht="17.25" customHeight="1">
      <c r="A8" s="428"/>
      <c r="B8" s="429" t="s">
        <v>159</v>
      </c>
      <c r="C8" s="313" t="s">
        <v>137</v>
      </c>
      <c r="D8" s="307" t="s">
        <v>15</v>
      </c>
      <c r="E8" s="308">
        <v>410</v>
      </c>
      <c r="F8" s="30"/>
      <c r="G8" s="313" t="s">
        <v>137</v>
      </c>
      <c r="H8" s="431" t="s">
        <v>355</v>
      </c>
      <c r="I8" s="335">
        <v>20</v>
      </c>
      <c r="J8" s="125"/>
      <c r="K8" s="313"/>
      <c r="L8" s="385"/>
      <c r="M8" s="308"/>
      <c r="N8" s="432"/>
      <c r="O8" s="313"/>
      <c r="P8" s="385"/>
      <c r="Q8" s="308"/>
      <c r="R8" s="116"/>
      <c r="S8" s="313"/>
      <c r="T8" s="385"/>
      <c r="U8" s="308"/>
      <c r="V8" s="427"/>
      <c r="W8" s="383"/>
      <c r="X8" s="338"/>
      <c r="Y8" s="339"/>
      <c r="Z8" s="340"/>
      <c r="AA8" s="312"/>
      <c r="AB8" s="287"/>
      <c r="AC8" s="257"/>
      <c r="AD8" s="257"/>
      <c r="AE8" s="257"/>
      <c r="AF8" s="257"/>
      <c r="AG8" s="257"/>
      <c r="AH8" s="257"/>
      <c r="AI8" s="257"/>
      <c r="AJ8" s="257"/>
      <c r="AK8" s="257"/>
      <c r="AL8" s="257"/>
      <c r="AM8" s="257"/>
      <c r="AN8" s="257"/>
      <c r="AO8" s="257"/>
      <c r="AP8" s="257"/>
      <c r="AQ8" s="257"/>
      <c r="AR8" s="257"/>
      <c r="AS8" s="257"/>
      <c r="AT8" s="257"/>
      <c r="AU8" s="257"/>
      <c r="AV8" s="257"/>
      <c r="AW8" s="257"/>
      <c r="AX8" s="257"/>
      <c r="AY8" s="257"/>
      <c r="AZ8" s="257"/>
      <c r="BA8" s="257"/>
      <c r="BB8" s="257"/>
      <c r="BC8" s="257"/>
      <c r="BD8" s="257"/>
      <c r="BE8" s="257"/>
      <c r="BF8" s="257"/>
      <c r="BG8" s="257"/>
      <c r="BH8" s="257"/>
      <c r="BI8" s="257"/>
      <c r="BJ8" s="257"/>
      <c r="BK8" s="257"/>
      <c r="BL8" s="257"/>
      <c r="BM8" s="257"/>
      <c r="BN8" s="257"/>
      <c r="BO8" s="257"/>
      <c r="BP8" s="257"/>
      <c r="BQ8" s="257"/>
    </row>
    <row r="9" spans="1:69" s="301" customFormat="1" ht="17.25" customHeight="1">
      <c r="A9" s="428"/>
      <c r="B9" s="429" t="s">
        <v>150</v>
      </c>
      <c r="C9" s="296" t="s">
        <v>136</v>
      </c>
      <c r="D9" s="305" t="s">
        <v>15</v>
      </c>
      <c r="E9" s="298">
        <v>700</v>
      </c>
      <c r="F9" s="31"/>
      <c r="G9" s="314" t="s">
        <v>136</v>
      </c>
      <c r="H9" s="433" t="s">
        <v>355</v>
      </c>
      <c r="I9" s="326">
        <v>30</v>
      </c>
      <c r="J9" s="126"/>
      <c r="K9" s="313"/>
      <c r="L9" s="385"/>
      <c r="M9" s="308"/>
      <c r="N9" s="432"/>
      <c r="O9" s="313"/>
      <c r="P9" s="385"/>
      <c r="Q9" s="308"/>
      <c r="R9" s="116"/>
      <c r="S9" s="313"/>
      <c r="T9" s="385"/>
      <c r="U9" s="308"/>
      <c r="V9" s="427"/>
      <c r="W9" s="434"/>
      <c r="X9" s="352"/>
      <c r="Y9" s="435"/>
      <c r="Z9" s="436"/>
      <c r="AA9" s="300"/>
      <c r="AB9" s="287"/>
      <c r="AC9" s="257"/>
      <c r="AD9" s="257"/>
      <c r="AE9" s="257"/>
      <c r="AF9" s="257"/>
      <c r="AG9" s="257"/>
      <c r="AH9" s="257"/>
      <c r="AI9" s="257"/>
      <c r="AJ9" s="257"/>
      <c r="AK9" s="257"/>
      <c r="AL9" s="257"/>
      <c r="AM9" s="257"/>
      <c r="AN9" s="257"/>
      <c r="AO9" s="257"/>
      <c r="AP9" s="257"/>
      <c r="AQ9" s="257"/>
      <c r="AR9" s="257"/>
      <c r="AS9" s="257"/>
      <c r="AT9" s="257"/>
      <c r="AU9" s="257"/>
      <c r="AV9" s="257"/>
      <c r="AW9" s="257"/>
      <c r="AX9" s="257"/>
      <c r="AY9" s="257"/>
      <c r="AZ9" s="257"/>
      <c r="BA9" s="257"/>
      <c r="BB9" s="257"/>
      <c r="BC9" s="257"/>
      <c r="BD9" s="257"/>
      <c r="BE9" s="257"/>
      <c r="BF9" s="257"/>
      <c r="BG9" s="257"/>
      <c r="BH9" s="257"/>
      <c r="BI9" s="257"/>
      <c r="BJ9" s="257"/>
      <c r="BK9" s="257"/>
      <c r="BL9" s="257"/>
      <c r="BM9" s="257"/>
      <c r="BN9" s="257"/>
      <c r="BO9" s="257"/>
      <c r="BP9" s="257"/>
      <c r="BQ9" s="257"/>
    </row>
    <row r="10" spans="1:69" s="301" customFormat="1" ht="17.25" customHeight="1">
      <c r="A10" s="437" t="s">
        <v>117</v>
      </c>
      <c r="B10" s="390">
        <f>E10+I10</f>
        <v>4410</v>
      </c>
      <c r="C10" s="367" t="s">
        <v>87</v>
      </c>
      <c r="D10" s="438"/>
      <c r="E10" s="329">
        <f>SUM(E5:E9)</f>
        <v>4230</v>
      </c>
      <c r="F10" s="396">
        <f>SUM(F5:F9)</f>
        <v>0</v>
      </c>
      <c r="G10" s="367" t="s">
        <v>87</v>
      </c>
      <c r="H10" s="280"/>
      <c r="I10" s="329">
        <f>SUM(I5:I9)</f>
        <v>180</v>
      </c>
      <c r="J10" s="396">
        <f>SUM(J5:J9)</f>
        <v>0</v>
      </c>
      <c r="K10" s="439"/>
      <c r="L10" s="280"/>
      <c r="M10" s="329"/>
      <c r="N10" s="440"/>
      <c r="O10" s="439"/>
      <c r="P10" s="280"/>
      <c r="Q10" s="329"/>
      <c r="R10" s="440"/>
      <c r="S10" s="439"/>
      <c r="T10" s="280"/>
      <c r="U10" s="329"/>
      <c r="V10" s="440"/>
      <c r="W10" s="441"/>
      <c r="X10" s="442"/>
      <c r="Y10" s="442"/>
      <c r="Z10" s="443"/>
      <c r="AA10" s="312"/>
      <c r="AB10" s="287"/>
      <c r="AC10" s="257"/>
      <c r="AD10" s="257"/>
      <c r="AE10" s="257"/>
      <c r="AF10" s="257"/>
      <c r="AG10" s="257"/>
      <c r="AH10" s="257"/>
      <c r="AI10" s="257"/>
      <c r="AJ10" s="257"/>
      <c r="AK10" s="257"/>
      <c r="AL10" s="257"/>
      <c r="AM10" s="257"/>
      <c r="AN10" s="257"/>
      <c r="AO10" s="257"/>
      <c r="AP10" s="257"/>
      <c r="AQ10" s="257"/>
      <c r="AR10" s="257"/>
      <c r="AS10" s="257"/>
      <c r="AT10" s="257"/>
      <c r="AU10" s="257"/>
      <c r="AV10" s="257"/>
      <c r="AW10" s="257"/>
      <c r="AX10" s="257"/>
      <c r="AY10" s="257"/>
      <c r="AZ10" s="257"/>
      <c r="BA10" s="257"/>
      <c r="BB10" s="257"/>
      <c r="BC10" s="257"/>
      <c r="BD10" s="257"/>
      <c r="BE10" s="257"/>
      <c r="BF10" s="257"/>
      <c r="BG10" s="257"/>
      <c r="BH10" s="257"/>
      <c r="BI10" s="257"/>
      <c r="BJ10" s="257"/>
      <c r="BK10" s="257"/>
      <c r="BL10" s="257"/>
      <c r="BM10" s="257"/>
      <c r="BN10" s="257"/>
      <c r="BO10" s="257"/>
      <c r="BP10" s="257"/>
      <c r="BQ10" s="257"/>
    </row>
    <row r="11" spans="1:69" s="301" customFormat="1" ht="17.25" customHeight="1">
      <c r="A11" s="444" t="s">
        <v>139</v>
      </c>
      <c r="B11" s="445"/>
      <c r="C11" s="310" t="s">
        <v>379</v>
      </c>
      <c r="D11" s="305" t="s">
        <v>15</v>
      </c>
      <c r="E11" s="298">
        <v>3400</v>
      </c>
      <c r="F11" s="32"/>
      <c r="G11" s="296"/>
      <c r="H11" s="426"/>
      <c r="I11" s="298"/>
      <c r="J11" s="425"/>
      <c r="K11" s="296" t="s">
        <v>345</v>
      </c>
      <c r="L11" s="297" t="s">
        <v>355</v>
      </c>
      <c r="M11" s="298">
        <v>500</v>
      </c>
      <c r="N11" s="30"/>
      <c r="O11" s="310" t="s">
        <v>399</v>
      </c>
      <c r="P11" s="297" t="s">
        <v>355</v>
      </c>
      <c r="Q11" s="298">
        <v>150</v>
      </c>
      <c r="R11" s="30"/>
      <c r="S11" s="296" t="s">
        <v>348</v>
      </c>
      <c r="T11" s="297" t="s">
        <v>355</v>
      </c>
      <c r="U11" s="298">
        <v>50</v>
      </c>
      <c r="V11" s="30"/>
      <c r="W11" s="446" t="s">
        <v>418</v>
      </c>
      <c r="X11" s="447" t="s">
        <v>384</v>
      </c>
      <c r="Y11" s="348">
        <v>50</v>
      </c>
      <c r="Z11" s="39"/>
      <c r="AA11" s="312"/>
      <c r="AB11" s="287"/>
      <c r="AC11" s="257"/>
      <c r="AD11" s="257"/>
      <c r="AE11" s="257"/>
      <c r="AF11" s="257"/>
      <c r="AG11" s="257"/>
      <c r="AH11" s="257"/>
      <c r="AI11" s="257"/>
      <c r="AJ11" s="257"/>
      <c r="AK11" s="257"/>
      <c r="AL11" s="257"/>
      <c r="AM11" s="257"/>
      <c r="AN11" s="257"/>
      <c r="AO11" s="257"/>
      <c r="AP11" s="257"/>
      <c r="AQ11" s="257"/>
      <c r="AR11" s="257"/>
      <c r="AS11" s="257"/>
      <c r="AT11" s="257"/>
      <c r="AU11" s="257"/>
      <c r="AV11" s="257"/>
      <c r="AW11" s="257"/>
      <c r="AX11" s="257"/>
      <c r="AY11" s="257"/>
      <c r="AZ11" s="257"/>
      <c r="BA11" s="257"/>
      <c r="BB11" s="257"/>
      <c r="BC11" s="257"/>
      <c r="BD11" s="257"/>
      <c r="BE11" s="257"/>
      <c r="BF11" s="257"/>
      <c r="BG11" s="257"/>
      <c r="BH11" s="257"/>
      <c r="BI11" s="257"/>
      <c r="BJ11" s="257"/>
      <c r="BK11" s="257"/>
      <c r="BL11" s="257"/>
      <c r="BM11" s="257"/>
      <c r="BN11" s="257"/>
      <c r="BO11" s="257"/>
      <c r="BP11" s="257"/>
      <c r="BQ11" s="257"/>
    </row>
    <row r="12" spans="1:69" s="301" customFormat="1" ht="17.25" customHeight="1">
      <c r="A12" s="448"/>
      <c r="B12" s="449"/>
      <c r="C12" s="310" t="s">
        <v>380</v>
      </c>
      <c r="D12" s="305" t="s">
        <v>15</v>
      </c>
      <c r="E12" s="298">
        <v>3000</v>
      </c>
      <c r="F12" s="30"/>
      <c r="G12" s="313"/>
      <c r="H12" s="385"/>
      <c r="I12" s="308"/>
      <c r="J12" s="362"/>
      <c r="K12" s="313" t="s">
        <v>346</v>
      </c>
      <c r="L12" s="311" t="s">
        <v>355</v>
      </c>
      <c r="M12" s="308">
        <v>480</v>
      </c>
      <c r="N12" s="30"/>
      <c r="O12" s="382" t="s">
        <v>400</v>
      </c>
      <c r="P12" s="311" t="s">
        <v>355</v>
      </c>
      <c r="Q12" s="308">
        <v>50</v>
      </c>
      <c r="R12" s="30"/>
      <c r="S12" s="450" t="s">
        <v>350</v>
      </c>
      <c r="T12" s="311" t="s">
        <v>355</v>
      </c>
      <c r="U12" s="308">
        <v>60</v>
      </c>
      <c r="V12" s="34"/>
      <c r="W12" s="451" t="s">
        <v>417</v>
      </c>
      <c r="X12" s="452" t="s">
        <v>384</v>
      </c>
      <c r="Y12" s="453">
        <v>210</v>
      </c>
      <c r="Z12" s="38"/>
      <c r="AA12" s="312"/>
      <c r="AB12" s="287"/>
      <c r="AC12" s="257"/>
      <c r="AD12" s="257"/>
      <c r="AE12" s="257"/>
      <c r="AF12" s="257"/>
      <c r="AG12" s="257"/>
      <c r="AH12" s="257"/>
      <c r="AI12" s="257"/>
      <c r="AJ12" s="257"/>
      <c r="AK12" s="257"/>
      <c r="AL12" s="257"/>
      <c r="AM12" s="257"/>
      <c r="AN12" s="257"/>
      <c r="AO12" s="257"/>
      <c r="AP12" s="257"/>
      <c r="AQ12" s="257"/>
      <c r="AR12" s="257"/>
      <c r="AS12" s="257"/>
      <c r="AT12" s="257"/>
      <c r="AU12" s="257"/>
      <c r="AV12" s="257"/>
      <c r="AW12" s="257"/>
      <c r="AX12" s="257"/>
      <c r="AY12" s="257"/>
      <c r="AZ12" s="257"/>
      <c r="BA12" s="257"/>
      <c r="BB12" s="257"/>
      <c r="BC12" s="257"/>
      <c r="BD12" s="257"/>
      <c r="BE12" s="257"/>
      <c r="BF12" s="257"/>
      <c r="BG12" s="257"/>
      <c r="BH12" s="257"/>
      <c r="BI12" s="257"/>
      <c r="BJ12" s="257"/>
      <c r="BK12" s="257"/>
      <c r="BL12" s="257"/>
      <c r="BM12" s="257"/>
      <c r="BN12" s="257"/>
      <c r="BO12" s="257"/>
      <c r="BP12" s="257"/>
      <c r="BQ12" s="257"/>
    </row>
    <row r="13" spans="1:69" s="301" customFormat="1" ht="17.25" customHeight="1">
      <c r="A13" s="448"/>
      <c r="B13" s="454"/>
      <c r="C13" s="310" t="s">
        <v>347</v>
      </c>
      <c r="D13" s="305" t="s">
        <v>15</v>
      </c>
      <c r="E13" s="298">
        <v>2470</v>
      </c>
      <c r="F13" s="30"/>
      <c r="G13" s="313"/>
      <c r="H13" s="385"/>
      <c r="I13" s="308"/>
      <c r="J13" s="362"/>
      <c r="K13" s="313" t="s">
        <v>347</v>
      </c>
      <c r="L13" s="311" t="s">
        <v>355</v>
      </c>
      <c r="M13" s="308">
        <v>120</v>
      </c>
      <c r="N13" s="30"/>
      <c r="O13" s="382" t="s">
        <v>401</v>
      </c>
      <c r="P13" s="311" t="s">
        <v>355</v>
      </c>
      <c r="Q13" s="308">
        <v>50</v>
      </c>
      <c r="R13" s="30"/>
      <c r="S13" s="306" t="s">
        <v>349</v>
      </c>
      <c r="T13" s="311" t="s">
        <v>355</v>
      </c>
      <c r="U13" s="308">
        <v>50</v>
      </c>
      <c r="V13" s="36"/>
      <c r="W13" s="455" t="s">
        <v>424</v>
      </c>
      <c r="X13" s="311" t="s">
        <v>384</v>
      </c>
      <c r="Y13" s="339">
        <v>60</v>
      </c>
      <c r="Z13" s="34"/>
      <c r="AA13" s="312"/>
      <c r="AB13" s="287"/>
      <c r="AC13" s="257"/>
      <c r="AD13" s="257"/>
      <c r="AE13" s="257"/>
      <c r="AF13" s="257"/>
      <c r="AG13" s="257"/>
      <c r="AH13" s="257"/>
      <c r="AI13" s="257"/>
      <c r="AJ13" s="257"/>
      <c r="AK13" s="257"/>
      <c r="AL13" s="257"/>
      <c r="AM13" s="257"/>
      <c r="AN13" s="257"/>
      <c r="AO13" s="257"/>
      <c r="AP13" s="257"/>
      <c r="AQ13" s="257"/>
      <c r="AR13" s="257"/>
      <c r="AS13" s="257"/>
      <c r="AT13" s="257"/>
      <c r="AU13" s="257"/>
      <c r="AV13" s="257"/>
      <c r="AW13" s="257"/>
      <c r="AX13" s="257"/>
      <c r="AY13" s="257"/>
      <c r="AZ13" s="257"/>
      <c r="BA13" s="257"/>
      <c r="BB13" s="257"/>
      <c r="BC13" s="257"/>
      <c r="BD13" s="257"/>
      <c r="BE13" s="257"/>
      <c r="BF13" s="257"/>
      <c r="BG13" s="257"/>
      <c r="BH13" s="257"/>
      <c r="BI13" s="257"/>
      <c r="BJ13" s="257"/>
      <c r="BK13" s="257"/>
      <c r="BL13" s="257"/>
      <c r="BM13" s="257"/>
      <c r="BN13" s="257"/>
      <c r="BO13" s="257"/>
      <c r="BP13" s="257"/>
      <c r="BQ13" s="257"/>
    </row>
    <row r="14" spans="1:69" s="301" customFormat="1" ht="17.25" customHeight="1">
      <c r="A14" s="448"/>
      <c r="B14" s="456" t="s">
        <v>281</v>
      </c>
      <c r="C14" s="313" t="s">
        <v>140</v>
      </c>
      <c r="D14" s="307" t="s">
        <v>381</v>
      </c>
      <c r="E14" s="308">
        <v>1730</v>
      </c>
      <c r="F14" s="30"/>
      <c r="G14" s="457" t="s">
        <v>140</v>
      </c>
      <c r="H14" s="297" t="s">
        <v>355</v>
      </c>
      <c r="I14" s="298">
        <v>90</v>
      </c>
      <c r="J14" s="544"/>
      <c r="K14" s="353"/>
      <c r="L14" s="458"/>
      <c r="M14" s="335"/>
      <c r="N14" s="459"/>
      <c r="O14" s="313"/>
      <c r="P14" s="385"/>
      <c r="Q14" s="308"/>
      <c r="R14" s="432"/>
      <c r="S14" s="460" t="s">
        <v>461</v>
      </c>
      <c r="T14" s="447" t="s">
        <v>384</v>
      </c>
      <c r="U14" s="348">
        <v>80</v>
      </c>
      <c r="V14" s="33"/>
      <c r="W14" s="461"/>
      <c r="X14" s="352"/>
      <c r="Y14" s="435"/>
      <c r="Z14" s="436"/>
      <c r="AA14" s="300"/>
      <c r="AB14" s="287"/>
      <c r="AC14" s="257"/>
      <c r="AD14" s="257"/>
      <c r="AE14" s="257"/>
      <c r="AF14" s="257"/>
      <c r="AG14" s="257"/>
      <c r="AH14" s="257"/>
      <c r="AI14" s="257"/>
      <c r="AJ14" s="257"/>
      <c r="AK14" s="257"/>
      <c r="AL14" s="257"/>
      <c r="AM14" s="257"/>
      <c r="AN14" s="257"/>
      <c r="AO14" s="257"/>
      <c r="AP14" s="257"/>
      <c r="AQ14" s="257"/>
      <c r="AR14" s="257"/>
      <c r="AS14" s="257"/>
      <c r="AT14" s="257"/>
      <c r="AU14" s="257"/>
      <c r="AV14" s="257"/>
      <c r="AW14" s="257"/>
      <c r="AX14" s="257"/>
      <c r="AY14" s="257"/>
      <c r="AZ14" s="257"/>
      <c r="BA14" s="257"/>
      <c r="BB14" s="257"/>
      <c r="BC14" s="257"/>
      <c r="BD14" s="257"/>
      <c r="BE14" s="257"/>
      <c r="BF14" s="257"/>
      <c r="BG14" s="257"/>
      <c r="BH14" s="257"/>
      <c r="BI14" s="257"/>
      <c r="BJ14" s="257"/>
      <c r="BK14" s="257"/>
      <c r="BL14" s="257"/>
      <c r="BM14" s="257"/>
      <c r="BN14" s="257"/>
      <c r="BO14" s="257"/>
      <c r="BP14" s="257"/>
      <c r="BQ14" s="257"/>
    </row>
    <row r="15" spans="1:69" s="301" customFormat="1" ht="17.25" customHeight="1">
      <c r="A15" s="448"/>
      <c r="B15" s="462" t="s">
        <v>279</v>
      </c>
      <c r="C15" s="313" t="s">
        <v>145</v>
      </c>
      <c r="D15" s="307" t="s">
        <v>15</v>
      </c>
      <c r="E15" s="308">
        <v>950</v>
      </c>
      <c r="F15" s="30"/>
      <c r="G15" s="463" t="s">
        <v>145</v>
      </c>
      <c r="H15" s="311" t="s">
        <v>355</v>
      </c>
      <c r="I15" s="308">
        <v>100</v>
      </c>
      <c r="J15" s="109"/>
      <c r="K15" s="313"/>
      <c r="L15" s="385"/>
      <c r="M15" s="308"/>
      <c r="N15" s="432"/>
      <c r="O15" s="318"/>
      <c r="P15" s="465"/>
      <c r="Q15" s="320"/>
      <c r="R15" s="466"/>
      <c r="S15" s="367" t="s">
        <v>87</v>
      </c>
      <c r="T15" s="280"/>
      <c r="U15" s="329">
        <f>SUM(U11:U14)</f>
        <v>240</v>
      </c>
      <c r="V15" s="396">
        <f>SUM(V11:V14)</f>
        <v>0</v>
      </c>
      <c r="W15" s="367" t="s">
        <v>87</v>
      </c>
      <c r="X15" s="280"/>
      <c r="Y15" s="329">
        <f>SUM(Y11:Y14)</f>
        <v>320</v>
      </c>
      <c r="Z15" s="396">
        <f>SUM(Z11:Z14)</f>
        <v>0</v>
      </c>
      <c r="AA15" s="300"/>
      <c r="AB15" s="287"/>
      <c r="AC15" s="257"/>
      <c r="AD15" s="257"/>
      <c r="AE15" s="257"/>
      <c r="AF15" s="257"/>
      <c r="AG15" s="257"/>
      <c r="AH15" s="257"/>
      <c r="AI15" s="257"/>
      <c r="AJ15" s="257"/>
      <c r="AK15" s="257"/>
      <c r="AL15" s="257"/>
      <c r="AM15" s="257"/>
      <c r="AN15" s="257"/>
      <c r="AO15" s="257"/>
      <c r="AP15" s="257"/>
      <c r="AQ15" s="257"/>
      <c r="AR15" s="257"/>
      <c r="AS15" s="257"/>
      <c r="AT15" s="257"/>
      <c r="AU15" s="257"/>
      <c r="AV15" s="257"/>
      <c r="AW15" s="257"/>
      <c r="AX15" s="257"/>
      <c r="AY15" s="257"/>
      <c r="AZ15" s="257"/>
      <c r="BA15" s="257"/>
      <c r="BB15" s="257"/>
      <c r="BC15" s="257"/>
      <c r="BD15" s="257"/>
      <c r="BE15" s="257"/>
      <c r="BF15" s="257"/>
      <c r="BG15" s="257"/>
      <c r="BH15" s="257"/>
      <c r="BI15" s="257"/>
      <c r="BJ15" s="257"/>
      <c r="BK15" s="257"/>
      <c r="BL15" s="257"/>
      <c r="BM15" s="257"/>
      <c r="BN15" s="257"/>
      <c r="BO15" s="257"/>
      <c r="BP15" s="257"/>
      <c r="BQ15" s="257"/>
    </row>
    <row r="16" spans="1:69" s="301" customFormat="1" ht="17.25" customHeight="1">
      <c r="A16" s="448"/>
      <c r="B16" s="462" t="s">
        <v>280</v>
      </c>
      <c r="C16" s="353" t="s">
        <v>146</v>
      </c>
      <c r="D16" s="354" t="s">
        <v>15</v>
      </c>
      <c r="E16" s="335">
        <v>480</v>
      </c>
      <c r="F16" s="31"/>
      <c r="G16" s="463" t="s">
        <v>146</v>
      </c>
      <c r="H16" s="311" t="s">
        <v>355</v>
      </c>
      <c r="I16" s="308">
        <v>30</v>
      </c>
      <c r="J16" s="109"/>
      <c r="K16" s="467"/>
      <c r="L16" s="465"/>
      <c r="M16" s="320"/>
      <c r="N16" s="468"/>
      <c r="O16" s="469"/>
      <c r="P16" s="458"/>
      <c r="Q16" s="335"/>
      <c r="R16" s="141"/>
      <c r="S16" s="469" t="s">
        <v>291</v>
      </c>
      <c r="T16" s="354" t="s">
        <v>15</v>
      </c>
      <c r="U16" s="335">
        <v>1130</v>
      </c>
      <c r="V16" s="37"/>
      <c r="W16" s="470" t="s">
        <v>431</v>
      </c>
      <c r="X16" s="471"/>
      <c r="Y16" s="472"/>
      <c r="Z16" s="112"/>
      <c r="AA16" s="300"/>
      <c r="AB16" s="287"/>
      <c r="AC16" s="257"/>
      <c r="AD16" s="257"/>
      <c r="AE16" s="257"/>
      <c r="AF16" s="257"/>
      <c r="AG16" s="257"/>
      <c r="AH16" s="257"/>
      <c r="AI16" s="257"/>
      <c r="AJ16" s="257"/>
      <c r="AK16" s="257"/>
      <c r="AL16" s="257"/>
      <c r="AM16" s="257"/>
      <c r="AN16" s="257"/>
      <c r="AO16" s="257"/>
      <c r="AP16" s="257"/>
      <c r="AQ16" s="257"/>
      <c r="AR16" s="257"/>
      <c r="AS16" s="257"/>
      <c r="AT16" s="257"/>
      <c r="AU16" s="257"/>
      <c r="AV16" s="257"/>
      <c r="AW16" s="257"/>
      <c r="AX16" s="257"/>
      <c r="AY16" s="257"/>
      <c r="AZ16" s="257"/>
      <c r="BA16" s="257"/>
      <c r="BB16" s="257"/>
      <c r="BC16" s="257"/>
      <c r="BD16" s="257"/>
      <c r="BE16" s="257"/>
      <c r="BF16" s="257"/>
      <c r="BG16" s="257"/>
      <c r="BH16" s="257"/>
      <c r="BI16" s="257"/>
      <c r="BJ16" s="257"/>
      <c r="BK16" s="257"/>
      <c r="BL16" s="257"/>
      <c r="BM16" s="257"/>
      <c r="BN16" s="257"/>
      <c r="BO16" s="257"/>
      <c r="BP16" s="257"/>
      <c r="BQ16" s="257"/>
    </row>
    <row r="17" spans="1:69" s="301" customFormat="1" ht="17.25" customHeight="1">
      <c r="A17" s="473"/>
      <c r="B17" s="474"/>
      <c r="C17" s="313"/>
      <c r="D17" s="307"/>
      <c r="E17" s="308"/>
      <c r="F17" s="299"/>
      <c r="G17" s="383"/>
      <c r="H17" s="338"/>
      <c r="I17" s="339"/>
      <c r="J17" s="475"/>
      <c r="K17" s="476"/>
      <c r="L17" s="385"/>
      <c r="M17" s="308"/>
      <c r="N17" s="299"/>
      <c r="O17" s="313"/>
      <c r="P17" s="385"/>
      <c r="Q17" s="308"/>
      <c r="R17" s="432"/>
      <c r="S17" s="477" t="s">
        <v>352</v>
      </c>
      <c r="T17" s="354" t="s">
        <v>15</v>
      </c>
      <c r="U17" s="336">
        <v>950</v>
      </c>
      <c r="V17" s="38"/>
      <c r="W17" s="383"/>
      <c r="X17" s="338"/>
      <c r="Y17" s="339"/>
      <c r="Z17" s="340"/>
      <c r="AA17" s="300"/>
      <c r="AB17" s="287"/>
      <c r="AC17" s="257"/>
      <c r="AD17" s="257"/>
      <c r="AE17" s="257"/>
      <c r="AF17" s="257"/>
      <c r="AG17" s="257"/>
      <c r="AH17" s="257"/>
      <c r="AI17" s="257"/>
      <c r="AJ17" s="257"/>
      <c r="AK17" s="257"/>
      <c r="AL17" s="257"/>
      <c r="AM17" s="257"/>
      <c r="AN17" s="257"/>
      <c r="AO17" s="257"/>
      <c r="AP17" s="257"/>
      <c r="AQ17" s="257"/>
      <c r="AR17" s="257"/>
      <c r="AS17" s="257"/>
      <c r="AT17" s="257"/>
      <c r="AU17" s="257"/>
      <c r="AV17" s="257"/>
      <c r="AW17" s="257"/>
      <c r="AX17" s="257"/>
      <c r="AY17" s="257"/>
      <c r="AZ17" s="257"/>
      <c r="BA17" s="257"/>
      <c r="BB17" s="257"/>
      <c r="BC17" s="257"/>
      <c r="BD17" s="257"/>
      <c r="BE17" s="257"/>
      <c r="BF17" s="257"/>
      <c r="BG17" s="257"/>
      <c r="BH17" s="257"/>
      <c r="BI17" s="257"/>
      <c r="BJ17" s="257"/>
      <c r="BK17" s="257"/>
      <c r="BL17" s="257"/>
      <c r="BM17" s="257"/>
      <c r="BN17" s="257"/>
      <c r="BO17" s="257"/>
      <c r="BP17" s="257"/>
      <c r="BQ17" s="257"/>
    </row>
    <row r="18" spans="1:69" s="301" customFormat="1" ht="17.25" customHeight="1">
      <c r="A18" s="473"/>
      <c r="B18" s="474"/>
      <c r="C18" s="313"/>
      <c r="D18" s="307"/>
      <c r="E18" s="308"/>
      <c r="F18" s="299"/>
      <c r="G18" s="434"/>
      <c r="H18" s="352"/>
      <c r="I18" s="435"/>
      <c r="J18" s="478"/>
      <c r="K18" s="476"/>
      <c r="L18" s="385"/>
      <c r="M18" s="308"/>
      <c r="N18" s="299"/>
      <c r="O18" s="313"/>
      <c r="P18" s="385"/>
      <c r="Q18" s="308"/>
      <c r="R18" s="432"/>
      <c r="S18" s="479" t="s">
        <v>423</v>
      </c>
      <c r="T18" s="480" t="s">
        <v>15</v>
      </c>
      <c r="U18" s="316">
        <v>120</v>
      </c>
      <c r="V18" s="35"/>
      <c r="W18" s="434"/>
      <c r="X18" s="352"/>
      <c r="Y18" s="435"/>
      <c r="Z18" s="436"/>
      <c r="AA18" s="300"/>
      <c r="AB18" s="287"/>
      <c r="AC18" s="257"/>
      <c r="AD18" s="257"/>
      <c r="AE18" s="257"/>
      <c r="AF18" s="257"/>
      <c r="AG18" s="257"/>
      <c r="AH18" s="257"/>
      <c r="AI18" s="257"/>
      <c r="AJ18" s="257"/>
      <c r="AK18" s="257"/>
      <c r="AL18" s="257"/>
      <c r="AM18" s="257"/>
      <c r="AN18" s="257"/>
      <c r="AO18" s="257"/>
      <c r="AP18" s="257"/>
      <c r="AQ18" s="257"/>
      <c r="AR18" s="257"/>
      <c r="AS18" s="257"/>
      <c r="AT18" s="257"/>
      <c r="AU18" s="257"/>
      <c r="AV18" s="257"/>
      <c r="AW18" s="257"/>
      <c r="AX18" s="257"/>
      <c r="AY18" s="257"/>
      <c r="AZ18" s="257"/>
      <c r="BA18" s="257"/>
      <c r="BB18" s="257"/>
      <c r="BC18" s="257"/>
      <c r="BD18" s="257"/>
      <c r="BE18" s="257"/>
      <c r="BF18" s="257"/>
      <c r="BG18" s="257"/>
      <c r="BH18" s="257"/>
      <c r="BI18" s="257"/>
      <c r="BJ18" s="257"/>
      <c r="BK18" s="257"/>
      <c r="BL18" s="257"/>
      <c r="BM18" s="257"/>
      <c r="BN18" s="257"/>
      <c r="BO18" s="257"/>
      <c r="BP18" s="257"/>
      <c r="BQ18" s="257"/>
    </row>
    <row r="19" spans="1:69" s="301" customFormat="1" ht="17.25" customHeight="1">
      <c r="A19" s="437" t="s">
        <v>117</v>
      </c>
      <c r="B19" s="390">
        <f>SUM(E19,U15,M19,Q19,U19,I19,Y15)</f>
        <v>16360</v>
      </c>
      <c r="C19" s="367" t="s">
        <v>87</v>
      </c>
      <c r="D19" s="438"/>
      <c r="E19" s="481">
        <f>SUM(E11:E18)</f>
        <v>12030</v>
      </c>
      <c r="F19" s="396">
        <f>SUM(F11:F18)</f>
        <v>0</v>
      </c>
      <c r="G19" s="367" t="s">
        <v>87</v>
      </c>
      <c r="H19" s="280"/>
      <c r="I19" s="329">
        <f>SUM(I11:I18)</f>
        <v>220</v>
      </c>
      <c r="J19" s="396">
        <f>SUM(J11:J18)</f>
        <v>0</v>
      </c>
      <c r="K19" s="367" t="s">
        <v>87</v>
      </c>
      <c r="L19" s="280"/>
      <c r="M19" s="329">
        <f>SUM(M11:M18)</f>
        <v>1100</v>
      </c>
      <c r="N19" s="396">
        <f>SUM(N11:N18)</f>
        <v>0</v>
      </c>
      <c r="O19" s="367" t="s">
        <v>87</v>
      </c>
      <c r="P19" s="280"/>
      <c r="Q19" s="329">
        <f>SUM(Q11:Q18)</f>
        <v>250</v>
      </c>
      <c r="R19" s="396">
        <f>SUM(R11:R18)</f>
        <v>0</v>
      </c>
      <c r="S19" s="367" t="s">
        <v>87</v>
      </c>
      <c r="T19" s="280"/>
      <c r="U19" s="329">
        <f>SUM(U16:U18)</f>
        <v>2200</v>
      </c>
      <c r="V19" s="396">
        <f>SUM(V16:V18)</f>
        <v>0</v>
      </c>
      <c r="W19" s="441"/>
      <c r="X19" s="442"/>
      <c r="Y19" s="442"/>
      <c r="Z19" s="443"/>
      <c r="AA19" s="288"/>
      <c r="AB19" s="287"/>
      <c r="AC19" s="257"/>
      <c r="AD19" s="257"/>
      <c r="AE19" s="257"/>
      <c r="AF19" s="257"/>
      <c r="AG19" s="257"/>
      <c r="AH19" s="257"/>
      <c r="AI19" s="257"/>
      <c r="AJ19" s="257"/>
      <c r="AK19" s="257"/>
      <c r="AL19" s="257"/>
      <c r="AM19" s="257"/>
      <c r="AN19" s="257"/>
      <c r="AO19" s="257"/>
      <c r="AP19" s="257"/>
      <c r="AQ19" s="257"/>
      <c r="AR19" s="257"/>
      <c r="AS19" s="257"/>
      <c r="AT19" s="257"/>
      <c r="AU19" s="257"/>
      <c r="AV19" s="257"/>
      <c r="AW19" s="257"/>
      <c r="AX19" s="257"/>
      <c r="AY19" s="257"/>
      <c r="AZ19" s="257"/>
      <c r="BA19" s="257"/>
      <c r="BB19" s="257"/>
      <c r="BC19" s="257"/>
      <c r="BD19" s="257"/>
      <c r="BE19" s="257"/>
      <c r="BF19" s="257"/>
      <c r="BG19" s="257"/>
      <c r="BH19" s="257"/>
      <c r="BI19" s="257"/>
      <c r="BJ19" s="257"/>
      <c r="BK19" s="257"/>
      <c r="BL19" s="257"/>
      <c r="BM19" s="257"/>
      <c r="BN19" s="257"/>
      <c r="BO19" s="257"/>
      <c r="BP19" s="257"/>
      <c r="BQ19" s="257"/>
    </row>
    <row r="20" spans="1:69" s="301" customFormat="1" ht="17.25" customHeight="1">
      <c r="A20" s="444" t="s">
        <v>198</v>
      </c>
      <c r="B20" s="482" t="s">
        <v>160</v>
      </c>
      <c r="C20" s="430" t="s">
        <v>141</v>
      </c>
      <c r="D20" s="305" t="s">
        <v>15</v>
      </c>
      <c r="E20" s="298">
        <v>950</v>
      </c>
      <c r="F20" s="32"/>
      <c r="G20" s="313" t="s">
        <v>141</v>
      </c>
      <c r="H20" s="311" t="s">
        <v>355</v>
      </c>
      <c r="I20" s="308">
        <v>150</v>
      </c>
      <c r="J20" s="32"/>
      <c r="K20" s="313"/>
      <c r="L20" s="385"/>
      <c r="M20" s="308"/>
      <c r="N20" s="427"/>
      <c r="O20" s="313"/>
      <c r="P20" s="385"/>
      <c r="Q20" s="308"/>
      <c r="R20" s="427"/>
      <c r="S20" s="313"/>
      <c r="T20" s="385"/>
      <c r="U20" s="308"/>
      <c r="V20" s="427"/>
      <c r="W20" s="373"/>
      <c r="X20" s="374"/>
      <c r="Y20" s="375"/>
      <c r="Z20" s="376"/>
      <c r="AA20" s="288"/>
      <c r="AB20" s="287"/>
      <c r="AC20" s="257"/>
      <c r="AD20" s="257"/>
      <c r="AE20" s="257"/>
      <c r="AF20" s="257"/>
      <c r="AG20" s="257"/>
      <c r="AH20" s="257"/>
      <c r="AI20" s="257"/>
      <c r="AJ20" s="257"/>
      <c r="AK20" s="257"/>
      <c r="AL20" s="257"/>
      <c r="AM20" s="257"/>
      <c r="AN20" s="257"/>
      <c r="AO20" s="257"/>
      <c r="AP20" s="257"/>
      <c r="AQ20" s="257"/>
      <c r="AR20" s="257"/>
      <c r="AS20" s="257"/>
      <c r="AT20" s="257"/>
      <c r="AU20" s="257"/>
      <c r="AV20" s="257"/>
      <c r="AW20" s="257"/>
      <c r="AX20" s="257"/>
      <c r="AY20" s="257"/>
      <c r="AZ20" s="257"/>
      <c r="BA20" s="257"/>
      <c r="BB20" s="257"/>
      <c r="BC20" s="257"/>
      <c r="BD20" s="257"/>
      <c r="BE20" s="257"/>
      <c r="BF20" s="257"/>
      <c r="BG20" s="257"/>
      <c r="BH20" s="257"/>
      <c r="BI20" s="257"/>
      <c r="BJ20" s="257"/>
      <c r="BK20" s="257"/>
      <c r="BL20" s="257"/>
      <c r="BM20" s="257"/>
      <c r="BN20" s="257"/>
      <c r="BO20" s="257"/>
      <c r="BP20" s="257"/>
      <c r="BQ20" s="257"/>
    </row>
    <row r="21" spans="1:69" s="301" customFormat="1" ht="17.25" customHeight="1">
      <c r="A21" s="448"/>
      <c r="B21" s="429" t="s">
        <v>161</v>
      </c>
      <c r="C21" s="313" t="s">
        <v>142</v>
      </c>
      <c r="D21" s="307"/>
      <c r="E21" s="308">
        <v>400</v>
      </c>
      <c r="F21" s="30"/>
      <c r="G21" s="313"/>
      <c r="H21" s="385"/>
      <c r="I21" s="308"/>
      <c r="J21" s="299"/>
      <c r="K21" s="313"/>
      <c r="L21" s="385"/>
      <c r="M21" s="308"/>
      <c r="N21" s="432"/>
      <c r="O21" s="313"/>
      <c r="P21" s="385"/>
      <c r="Q21" s="308"/>
      <c r="R21" s="432"/>
      <c r="S21" s="313"/>
      <c r="T21" s="385"/>
      <c r="U21" s="308"/>
      <c r="V21" s="432"/>
      <c r="W21" s="383"/>
      <c r="X21" s="338"/>
      <c r="Y21" s="339"/>
      <c r="Z21" s="340"/>
      <c r="AA21" s="288"/>
      <c r="AB21" s="287"/>
      <c r="AC21" s="257"/>
      <c r="AD21" s="257"/>
      <c r="AE21" s="257"/>
      <c r="AF21" s="257"/>
      <c r="AG21" s="257"/>
      <c r="AH21" s="257"/>
      <c r="AI21" s="257"/>
      <c r="AJ21" s="257"/>
      <c r="AK21" s="257"/>
      <c r="AL21" s="257"/>
      <c r="AM21" s="257"/>
      <c r="AN21" s="257"/>
      <c r="AO21" s="257"/>
      <c r="AP21" s="257"/>
      <c r="AQ21" s="257"/>
      <c r="AR21" s="257"/>
      <c r="AS21" s="257"/>
      <c r="AT21" s="257"/>
      <c r="AU21" s="257"/>
      <c r="AV21" s="257"/>
      <c r="AW21" s="257"/>
      <c r="AX21" s="257"/>
      <c r="AY21" s="257"/>
      <c r="AZ21" s="257"/>
      <c r="BA21" s="257"/>
      <c r="BB21" s="257"/>
      <c r="BC21" s="257"/>
      <c r="BD21" s="257"/>
      <c r="BE21" s="257"/>
      <c r="BF21" s="257"/>
      <c r="BG21" s="257"/>
      <c r="BH21" s="257"/>
      <c r="BI21" s="257"/>
      <c r="BJ21" s="257"/>
      <c r="BK21" s="257"/>
      <c r="BL21" s="257"/>
      <c r="BM21" s="257"/>
      <c r="BN21" s="257"/>
      <c r="BO21" s="257"/>
      <c r="BP21" s="257"/>
      <c r="BQ21" s="257"/>
    </row>
    <row r="22" spans="1:69" s="301" customFormat="1" ht="17.25" customHeight="1">
      <c r="A22" s="483"/>
      <c r="B22" s="429" t="s">
        <v>162</v>
      </c>
      <c r="C22" s="313" t="s">
        <v>144</v>
      </c>
      <c r="D22" s="307" t="s">
        <v>15</v>
      </c>
      <c r="E22" s="308">
        <v>400</v>
      </c>
      <c r="F22" s="31"/>
      <c r="G22" s="382" t="s">
        <v>144</v>
      </c>
      <c r="H22" s="311" t="s">
        <v>355</v>
      </c>
      <c r="I22" s="308">
        <v>40</v>
      </c>
      <c r="J22" s="125"/>
      <c r="K22" s="313"/>
      <c r="L22" s="385"/>
      <c r="M22" s="308"/>
      <c r="N22" s="432"/>
      <c r="O22" s="313"/>
      <c r="P22" s="385"/>
      <c r="Q22" s="308"/>
      <c r="R22" s="432"/>
      <c r="S22" s="313"/>
      <c r="T22" s="385"/>
      <c r="U22" s="308"/>
      <c r="V22" s="432"/>
      <c r="W22" s="434"/>
      <c r="X22" s="352"/>
      <c r="Y22" s="435"/>
      <c r="Z22" s="436"/>
      <c r="AA22" s="288"/>
      <c r="AB22" s="287"/>
      <c r="AC22" s="257"/>
      <c r="AD22" s="257"/>
      <c r="AE22" s="257"/>
      <c r="AF22" s="257"/>
      <c r="AG22" s="257"/>
      <c r="AH22" s="257"/>
      <c r="AI22" s="257"/>
      <c r="AJ22" s="257"/>
      <c r="AK22" s="257"/>
      <c r="AL22" s="257"/>
      <c r="AM22" s="257"/>
      <c r="AN22" s="257"/>
      <c r="AO22" s="257"/>
      <c r="AP22" s="257"/>
      <c r="AQ22" s="257"/>
      <c r="AR22" s="257"/>
      <c r="AS22" s="257"/>
      <c r="AT22" s="257"/>
      <c r="AU22" s="257"/>
      <c r="AV22" s="257"/>
      <c r="AW22" s="257"/>
      <c r="AX22" s="257"/>
      <c r="AY22" s="257"/>
      <c r="AZ22" s="257"/>
      <c r="BA22" s="257"/>
      <c r="BB22" s="257"/>
      <c r="BC22" s="257"/>
      <c r="BD22" s="257"/>
      <c r="BE22" s="257"/>
      <c r="BF22" s="257"/>
      <c r="BG22" s="257"/>
      <c r="BH22" s="257"/>
      <c r="BI22" s="257"/>
      <c r="BJ22" s="257"/>
      <c r="BK22" s="257"/>
      <c r="BL22" s="257"/>
      <c r="BM22" s="257"/>
      <c r="BN22" s="257"/>
      <c r="BO22" s="257"/>
      <c r="BP22" s="257"/>
      <c r="BQ22" s="257"/>
    </row>
    <row r="23" spans="1:69" s="301" customFormat="1" ht="17.25" customHeight="1">
      <c r="A23" s="437" t="s">
        <v>117</v>
      </c>
      <c r="B23" s="390">
        <f>E23+I23</f>
        <v>1940</v>
      </c>
      <c r="C23" s="367" t="s">
        <v>87</v>
      </c>
      <c r="D23" s="438"/>
      <c r="E23" s="329">
        <f>SUM(E20:E22)</f>
        <v>1750</v>
      </c>
      <c r="F23" s="396">
        <f>SUM(F20:F22)</f>
        <v>0</v>
      </c>
      <c r="G23" s="367" t="s">
        <v>87</v>
      </c>
      <c r="H23" s="280"/>
      <c r="I23" s="369">
        <f>SUM(I20:I22)</f>
        <v>190</v>
      </c>
      <c r="J23" s="370">
        <f>SUM(J20:J22)</f>
        <v>0</v>
      </c>
      <c r="K23" s="439"/>
      <c r="L23" s="280"/>
      <c r="M23" s="329"/>
      <c r="N23" s="440"/>
      <c r="O23" s="439"/>
      <c r="P23" s="280"/>
      <c r="Q23" s="329"/>
      <c r="R23" s="440"/>
      <c r="S23" s="439"/>
      <c r="T23" s="280"/>
      <c r="U23" s="329"/>
      <c r="V23" s="440"/>
      <c r="W23" s="441"/>
      <c r="X23" s="442"/>
      <c r="Y23" s="442"/>
      <c r="Z23" s="443"/>
      <c r="AA23" s="288"/>
      <c r="AB23" s="287"/>
      <c r="AC23" s="257"/>
      <c r="AD23" s="257"/>
      <c r="AE23" s="257"/>
      <c r="AF23" s="257"/>
      <c r="AG23" s="257"/>
      <c r="AH23" s="257"/>
      <c r="AI23" s="257"/>
      <c r="AJ23" s="257"/>
      <c r="AK23" s="257"/>
      <c r="AL23" s="257"/>
      <c r="AM23" s="257"/>
      <c r="AN23" s="257"/>
      <c r="AO23" s="257"/>
      <c r="AP23" s="257"/>
      <c r="AQ23" s="257"/>
      <c r="AR23" s="257"/>
      <c r="AS23" s="257"/>
      <c r="AT23" s="257"/>
      <c r="AU23" s="257"/>
      <c r="AV23" s="257"/>
      <c r="AW23" s="257"/>
      <c r="AX23" s="257"/>
      <c r="AY23" s="257"/>
      <c r="AZ23" s="257"/>
      <c r="BA23" s="257"/>
      <c r="BB23" s="257"/>
      <c r="BC23" s="257"/>
      <c r="BD23" s="257"/>
      <c r="BE23" s="257"/>
      <c r="BF23" s="257"/>
      <c r="BG23" s="257"/>
      <c r="BH23" s="257"/>
      <c r="BI23" s="257"/>
      <c r="BJ23" s="257"/>
      <c r="BK23" s="257"/>
      <c r="BL23" s="257"/>
      <c r="BM23" s="257"/>
      <c r="BN23" s="257"/>
      <c r="BO23" s="257"/>
      <c r="BP23" s="257"/>
      <c r="BQ23" s="257"/>
    </row>
    <row r="24" spans="1:69" s="301" customFormat="1" ht="17.25" customHeight="1">
      <c r="A24" s="484"/>
      <c r="B24" s="485"/>
      <c r="C24" s="486" t="s">
        <v>301</v>
      </c>
      <c r="D24" s="292"/>
      <c r="E24" s="293">
        <v>4200</v>
      </c>
      <c r="F24" s="545"/>
      <c r="G24" s="487" t="s">
        <v>433</v>
      </c>
      <c r="H24" s="488" t="s">
        <v>355</v>
      </c>
      <c r="I24" s="293">
        <v>30</v>
      </c>
      <c r="J24" s="132"/>
      <c r="K24" s="489" t="s">
        <v>433</v>
      </c>
      <c r="L24" s="488" t="s">
        <v>355</v>
      </c>
      <c r="M24" s="293">
        <v>290</v>
      </c>
      <c r="N24" s="134"/>
      <c r="O24" s="489" t="s">
        <v>433</v>
      </c>
      <c r="P24" s="488" t="s">
        <v>355</v>
      </c>
      <c r="Q24" s="293">
        <v>50</v>
      </c>
      <c r="R24" s="135"/>
      <c r="S24" s="490" t="s">
        <v>441</v>
      </c>
      <c r="T24" s="491" t="s">
        <v>355</v>
      </c>
      <c r="U24" s="492">
        <v>120</v>
      </c>
      <c r="V24" s="40"/>
      <c r="W24" s="295" t="s">
        <v>13</v>
      </c>
      <c r="X24" s="493"/>
      <c r="Y24" s="358">
        <v>24570</v>
      </c>
      <c r="Z24" s="40"/>
      <c r="AA24" s="288"/>
      <c r="AB24" s="287"/>
      <c r="AC24" s="257"/>
      <c r="AD24" s="257"/>
      <c r="AE24" s="257"/>
      <c r="AF24" s="257"/>
      <c r="AG24" s="257"/>
      <c r="AH24" s="257"/>
      <c r="AI24" s="257"/>
      <c r="AJ24" s="257"/>
      <c r="AK24" s="257"/>
      <c r="AL24" s="257"/>
      <c r="AM24" s="257"/>
      <c r="AN24" s="257"/>
      <c r="AO24" s="257"/>
      <c r="AP24" s="257"/>
      <c r="AQ24" s="257"/>
      <c r="AR24" s="257"/>
      <c r="AS24" s="257"/>
      <c r="AT24" s="257"/>
      <c r="AU24" s="257"/>
      <c r="AV24" s="257"/>
      <c r="AW24" s="257"/>
      <c r="AX24" s="257"/>
      <c r="AY24" s="257"/>
      <c r="AZ24" s="257"/>
      <c r="BA24" s="257"/>
      <c r="BB24" s="257"/>
      <c r="BC24" s="257"/>
      <c r="BD24" s="257"/>
      <c r="BE24" s="257"/>
      <c r="BF24" s="257"/>
      <c r="BG24" s="257"/>
      <c r="BH24" s="257"/>
      <c r="BI24" s="257"/>
      <c r="BJ24" s="257"/>
      <c r="BK24" s="257"/>
      <c r="BL24" s="257"/>
      <c r="BM24" s="257"/>
      <c r="BN24" s="257"/>
      <c r="BO24" s="257"/>
      <c r="BP24" s="257"/>
      <c r="BQ24" s="257"/>
    </row>
    <row r="25" spans="1:69" s="301" customFormat="1" ht="17.25" customHeight="1">
      <c r="A25" s="318"/>
      <c r="B25" s="372"/>
      <c r="C25" s="494" t="s">
        <v>289</v>
      </c>
      <c r="D25" s="354"/>
      <c r="E25" s="335">
        <v>1000</v>
      </c>
      <c r="F25" s="44"/>
      <c r="G25" s="347" t="s">
        <v>289</v>
      </c>
      <c r="H25" s="311" t="s">
        <v>355</v>
      </c>
      <c r="I25" s="339">
        <v>50</v>
      </c>
      <c r="J25" s="133"/>
      <c r="K25" s="382" t="s">
        <v>334</v>
      </c>
      <c r="L25" s="311" t="s">
        <v>355</v>
      </c>
      <c r="M25" s="308">
        <v>860</v>
      </c>
      <c r="N25" s="30"/>
      <c r="O25" s="382" t="s">
        <v>334</v>
      </c>
      <c r="P25" s="311" t="s">
        <v>355</v>
      </c>
      <c r="Q25" s="308">
        <v>200</v>
      </c>
      <c r="R25" s="110"/>
      <c r="S25" s="496" t="s">
        <v>359</v>
      </c>
      <c r="T25" s="433" t="s">
        <v>355</v>
      </c>
      <c r="U25" s="308">
        <v>80</v>
      </c>
      <c r="V25" s="34"/>
      <c r="W25" s="306" t="s">
        <v>333</v>
      </c>
      <c r="X25" s="385"/>
      <c r="Y25" s="308">
        <v>250</v>
      </c>
      <c r="Z25" s="34"/>
      <c r="AA25" s="288"/>
      <c r="AB25" s="287"/>
      <c r="AC25" s="257"/>
      <c r="AD25" s="257"/>
      <c r="AE25" s="257"/>
      <c r="AF25" s="257"/>
      <c r="AG25" s="257"/>
      <c r="AH25" s="257"/>
      <c r="AI25" s="257"/>
      <c r="AJ25" s="257"/>
      <c r="AK25" s="257"/>
      <c r="AL25" s="257"/>
      <c r="AM25" s="257"/>
      <c r="AN25" s="257"/>
      <c r="AO25" s="257"/>
      <c r="AP25" s="257"/>
      <c r="AQ25" s="257"/>
      <c r="AR25" s="257"/>
      <c r="AS25" s="257"/>
      <c r="AT25" s="257"/>
      <c r="AU25" s="257"/>
      <c r="AV25" s="257"/>
      <c r="AW25" s="257"/>
      <c r="AX25" s="257"/>
      <c r="AY25" s="257"/>
      <c r="AZ25" s="257"/>
      <c r="BA25" s="257"/>
      <c r="BB25" s="257"/>
      <c r="BC25" s="257"/>
      <c r="BD25" s="257"/>
      <c r="BE25" s="257"/>
      <c r="BF25" s="257"/>
      <c r="BG25" s="257"/>
      <c r="BH25" s="257"/>
      <c r="BI25" s="257"/>
      <c r="BJ25" s="257"/>
      <c r="BK25" s="257"/>
      <c r="BL25" s="257"/>
      <c r="BM25" s="257"/>
      <c r="BN25" s="257"/>
      <c r="BO25" s="257"/>
      <c r="BP25" s="257"/>
      <c r="BQ25" s="257"/>
    </row>
    <row r="26" spans="1:69" s="301" customFormat="1" ht="17.25" customHeight="1">
      <c r="A26" s="497" t="s">
        <v>148</v>
      </c>
      <c r="B26" s="498"/>
      <c r="C26" s="499" t="s">
        <v>340</v>
      </c>
      <c r="D26" s="328" t="s">
        <v>15</v>
      </c>
      <c r="E26" s="481">
        <f>SUM(E24:E25)</f>
        <v>5200</v>
      </c>
      <c r="F26" s="123">
        <f>SUM(F24:F25)</f>
        <v>0</v>
      </c>
      <c r="G26" s="383"/>
      <c r="H26" s="338"/>
      <c r="I26" s="339"/>
      <c r="J26" s="500"/>
      <c r="K26" s="382" t="s">
        <v>358</v>
      </c>
      <c r="L26" s="311" t="s">
        <v>355</v>
      </c>
      <c r="M26" s="308">
        <v>670</v>
      </c>
      <c r="N26" s="30"/>
      <c r="O26" s="382" t="s">
        <v>358</v>
      </c>
      <c r="P26" s="311" t="s">
        <v>355</v>
      </c>
      <c r="Q26" s="308">
        <v>130</v>
      </c>
      <c r="R26" s="110"/>
      <c r="S26" s="501" t="s">
        <v>463</v>
      </c>
      <c r="T26" s="297" t="s">
        <v>355</v>
      </c>
      <c r="U26" s="502">
        <v>10</v>
      </c>
      <c r="V26" s="34"/>
      <c r="W26" s="383"/>
      <c r="X26" s="338"/>
      <c r="Y26" s="339"/>
      <c r="Z26" s="340"/>
      <c r="AA26" s="288"/>
      <c r="AB26" s="287"/>
      <c r="AC26" s="257"/>
      <c r="AD26" s="257"/>
      <c r="AE26" s="257"/>
      <c r="AF26" s="257"/>
      <c r="AG26" s="257"/>
      <c r="AH26" s="257"/>
      <c r="AI26" s="257"/>
      <c r="AJ26" s="257"/>
      <c r="AK26" s="257"/>
      <c r="AL26" s="257"/>
      <c r="AM26" s="257"/>
      <c r="AN26" s="257"/>
      <c r="AO26" s="257"/>
      <c r="AP26" s="257"/>
      <c r="AQ26" s="257"/>
      <c r="AR26" s="257"/>
      <c r="AS26" s="257"/>
      <c r="AT26" s="257"/>
      <c r="AU26" s="257"/>
      <c r="AV26" s="257"/>
      <c r="AW26" s="257"/>
      <c r="AX26" s="257"/>
      <c r="AY26" s="257"/>
      <c r="AZ26" s="257"/>
      <c r="BA26" s="257"/>
      <c r="BB26" s="257"/>
      <c r="BC26" s="257"/>
      <c r="BD26" s="257"/>
      <c r="BE26" s="257"/>
      <c r="BF26" s="257"/>
      <c r="BG26" s="257"/>
      <c r="BH26" s="257"/>
      <c r="BI26" s="257"/>
      <c r="BJ26" s="257"/>
      <c r="BK26" s="257"/>
      <c r="BL26" s="257"/>
      <c r="BM26" s="257"/>
      <c r="BN26" s="257"/>
      <c r="BO26" s="257"/>
      <c r="BP26" s="257"/>
      <c r="BQ26" s="257"/>
    </row>
    <row r="27" spans="1:69" s="301" customFormat="1" ht="17.25" customHeight="1">
      <c r="A27" s="497" t="s">
        <v>197</v>
      </c>
      <c r="B27" s="498"/>
      <c r="C27" s="450" t="s">
        <v>334</v>
      </c>
      <c r="D27" s="433" t="s">
        <v>15</v>
      </c>
      <c r="E27" s="308">
        <v>3100</v>
      </c>
      <c r="F27" s="546"/>
      <c r="G27" s="450" t="s">
        <v>334</v>
      </c>
      <c r="H27" s="311" t="s">
        <v>355</v>
      </c>
      <c r="I27" s="308">
        <v>130</v>
      </c>
      <c r="J27" s="133"/>
      <c r="K27" s="382" t="s">
        <v>361</v>
      </c>
      <c r="L27" s="311" t="s">
        <v>355</v>
      </c>
      <c r="M27" s="308">
        <v>100</v>
      </c>
      <c r="N27" s="30"/>
      <c r="O27" s="382" t="s">
        <v>361</v>
      </c>
      <c r="P27" s="311" t="s">
        <v>355</v>
      </c>
      <c r="Q27" s="308">
        <v>20</v>
      </c>
      <c r="R27" s="110"/>
      <c r="S27" s="496" t="s">
        <v>364</v>
      </c>
      <c r="T27" s="311" t="s">
        <v>355</v>
      </c>
      <c r="U27" s="326">
        <v>280</v>
      </c>
      <c r="V27" s="34"/>
      <c r="W27" s="450"/>
      <c r="X27" s="385"/>
      <c r="Y27" s="308"/>
      <c r="Z27" s="309"/>
      <c r="AA27" s="288"/>
      <c r="AB27" s="287"/>
      <c r="AC27" s="257"/>
      <c r="AD27" s="257"/>
      <c r="AE27" s="257"/>
      <c r="AF27" s="257"/>
      <c r="AG27" s="257"/>
      <c r="AH27" s="257"/>
      <c r="AI27" s="257"/>
      <c r="AJ27" s="257"/>
      <c r="AK27" s="257"/>
      <c r="AL27" s="257"/>
      <c r="AM27" s="257"/>
      <c r="AN27" s="257"/>
      <c r="AO27" s="257"/>
      <c r="AP27" s="257"/>
      <c r="AQ27" s="257"/>
      <c r="AR27" s="257"/>
      <c r="AS27" s="257"/>
      <c r="AT27" s="257"/>
      <c r="AU27" s="257"/>
      <c r="AV27" s="257"/>
      <c r="AW27" s="257"/>
      <c r="AX27" s="257"/>
      <c r="AY27" s="257"/>
      <c r="AZ27" s="257"/>
      <c r="BA27" s="257"/>
      <c r="BB27" s="257"/>
      <c r="BC27" s="257"/>
      <c r="BD27" s="257"/>
      <c r="BE27" s="257"/>
      <c r="BF27" s="257"/>
      <c r="BG27" s="257"/>
      <c r="BH27" s="257"/>
      <c r="BI27" s="257"/>
      <c r="BJ27" s="257"/>
      <c r="BK27" s="257"/>
      <c r="BL27" s="257"/>
      <c r="BM27" s="257"/>
      <c r="BN27" s="257"/>
      <c r="BO27" s="257"/>
      <c r="BP27" s="257"/>
      <c r="BQ27" s="257"/>
    </row>
    <row r="28" spans="1:69" s="301" customFormat="1" ht="17.25" customHeight="1">
      <c r="A28" s="318"/>
      <c r="B28" s="503"/>
      <c r="C28" s="450" t="s">
        <v>342</v>
      </c>
      <c r="D28" s="504"/>
      <c r="E28" s="308">
        <v>1900</v>
      </c>
      <c r="F28" s="30"/>
      <c r="G28" s="383"/>
      <c r="H28" s="338"/>
      <c r="I28" s="339"/>
      <c r="J28" s="500"/>
      <c r="K28" s="313" t="s">
        <v>362</v>
      </c>
      <c r="L28" s="311" t="s">
        <v>355</v>
      </c>
      <c r="M28" s="308">
        <v>330</v>
      </c>
      <c r="N28" s="31"/>
      <c r="O28" s="382" t="s">
        <v>362</v>
      </c>
      <c r="P28" s="311" t="s">
        <v>355</v>
      </c>
      <c r="Q28" s="308">
        <v>80</v>
      </c>
      <c r="R28" s="110"/>
      <c r="S28" s="496" t="s">
        <v>460</v>
      </c>
      <c r="T28" s="311" t="s">
        <v>355</v>
      </c>
      <c r="U28" s="326">
        <v>60</v>
      </c>
      <c r="V28" s="34"/>
      <c r="W28" s="383"/>
      <c r="X28" s="338"/>
      <c r="Y28" s="339"/>
      <c r="Z28" s="340"/>
      <c r="AA28" s="288"/>
      <c r="AB28" s="287"/>
      <c r="AC28" s="257"/>
      <c r="AD28" s="257"/>
      <c r="AE28" s="257"/>
      <c r="AF28" s="257"/>
      <c r="AG28" s="257"/>
      <c r="AH28" s="257"/>
      <c r="AI28" s="257"/>
      <c r="AJ28" s="257"/>
      <c r="AK28" s="257"/>
      <c r="AL28" s="257"/>
      <c r="AM28" s="257"/>
      <c r="AN28" s="257"/>
      <c r="AO28" s="257"/>
      <c r="AP28" s="257"/>
      <c r="AQ28" s="257"/>
      <c r="AR28" s="257"/>
      <c r="AS28" s="257"/>
      <c r="AT28" s="257"/>
      <c r="AU28" s="257"/>
      <c r="AV28" s="257"/>
      <c r="AW28" s="257"/>
      <c r="AX28" s="257"/>
      <c r="AY28" s="257"/>
      <c r="AZ28" s="257"/>
      <c r="BA28" s="257"/>
      <c r="BB28" s="257"/>
      <c r="BC28" s="257"/>
      <c r="BD28" s="257"/>
      <c r="BE28" s="257"/>
      <c r="BF28" s="257"/>
      <c r="BG28" s="257"/>
      <c r="BH28" s="257"/>
      <c r="BI28" s="257"/>
      <c r="BJ28" s="257"/>
      <c r="BK28" s="257"/>
      <c r="BL28" s="257"/>
      <c r="BM28" s="257"/>
      <c r="BN28" s="257"/>
      <c r="BO28" s="257"/>
      <c r="BP28" s="257"/>
      <c r="BQ28" s="257"/>
    </row>
    <row r="29" spans="1:69" s="301" customFormat="1" ht="17.25" customHeight="1">
      <c r="A29" s="318"/>
      <c r="B29" s="503"/>
      <c r="C29" s="505" t="s">
        <v>458</v>
      </c>
      <c r="D29" s="506"/>
      <c r="E29" s="507">
        <f>SUM(E27:E28)</f>
        <v>5000</v>
      </c>
      <c r="F29" s="370">
        <f>SUM(F27:F28)</f>
        <v>0</v>
      </c>
      <c r="G29" s="383"/>
      <c r="H29" s="338"/>
      <c r="I29" s="339"/>
      <c r="J29" s="500"/>
      <c r="K29" s="318" t="s">
        <v>332</v>
      </c>
      <c r="L29" s="431" t="s">
        <v>355</v>
      </c>
      <c r="M29" s="320">
        <v>50</v>
      </c>
      <c r="N29" s="31"/>
      <c r="O29" s="508" t="s">
        <v>332</v>
      </c>
      <c r="P29" s="431" t="s">
        <v>355</v>
      </c>
      <c r="Q29" s="320">
        <v>30</v>
      </c>
      <c r="R29" s="136"/>
      <c r="S29" s="496" t="s">
        <v>305</v>
      </c>
      <c r="T29" s="447" t="s">
        <v>384</v>
      </c>
      <c r="U29" s="298">
        <v>100</v>
      </c>
      <c r="V29" s="32"/>
      <c r="W29" s="383"/>
      <c r="X29" s="338"/>
      <c r="Y29" s="339"/>
      <c r="Z29" s="340"/>
      <c r="AA29" s="288"/>
      <c r="AB29" s="287"/>
      <c r="AC29" s="257"/>
      <c r="AD29" s="257"/>
      <c r="AE29" s="257"/>
      <c r="AF29" s="257"/>
      <c r="AG29" s="257"/>
      <c r="AH29" s="257"/>
      <c r="AI29" s="257"/>
      <c r="AJ29" s="257"/>
      <c r="AK29" s="257"/>
      <c r="AL29" s="257"/>
      <c r="AM29" s="257"/>
      <c r="AN29" s="257"/>
      <c r="AO29" s="257"/>
      <c r="AP29" s="257"/>
      <c r="AQ29" s="257"/>
      <c r="AR29" s="257"/>
      <c r="AS29" s="257"/>
      <c r="AT29" s="257"/>
      <c r="AU29" s="257"/>
      <c r="AV29" s="257"/>
      <c r="AW29" s="257"/>
      <c r="AX29" s="257"/>
      <c r="AY29" s="257"/>
      <c r="AZ29" s="257"/>
      <c r="BA29" s="257"/>
      <c r="BB29" s="257"/>
      <c r="BC29" s="257"/>
      <c r="BD29" s="257"/>
      <c r="BE29" s="257"/>
      <c r="BF29" s="257"/>
      <c r="BG29" s="257"/>
      <c r="BH29" s="257"/>
      <c r="BI29" s="257"/>
      <c r="BJ29" s="257"/>
      <c r="BK29" s="257"/>
      <c r="BL29" s="257"/>
      <c r="BM29" s="257"/>
      <c r="BN29" s="257"/>
      <c r="BO29" s="257"/>
      <c r="BP29" s="257"/>
      <c r="BQ29" s="257"/>
    </row>
    <row r="30" spans="1:69" s="301" customFormat="1" ht="17.25" customHeight="1">
      <c r="A30" s="318"/>
      <c r="B30" s="503"/>
      <c r="C30" s="295" t="s">
        <v>343</v>
      </c>
      <c r="D30" s="491" t="s">
        <v>15</v>
      </c>
      <c r="E30" s="293">
        <v>4050</v>
      </c>
      <c r="F30" s="134"/>
      <c r="G30" s="347" t="s">
        <v>459</v>
      </c>
      <c r="H30" s="311" t="s">
        <v>355</v>
      </c>
      <c r="I30" s="339">
        <v>60</v>
      </c>
      <c r="J30" s="30"/>
      <c r="K30" s="509" t="s">
        <v>459</v>
      </c>
      <c r="L30" s="510" t="s">
        <v>355</v>
      </c>
      <c r="M30" s="435">
        <v>450</v>
      </c>
      <c r="N30" s="31"/>
      <c r="O30" s="509" t="s">
        <v>459</v>
      </c>
      <c r="P30" s="431" t="s">
        <v>355</v>
      </c>
      <c r="Q30" s="511">
        <v>80</v>
      </c>
      <c r="R30" s="136"/>
      <c r="S30" s="512" t="s">
        <v>462</v>
      </c>
      <c r="T30" s="513" t="s">
        <v>384</v>
      </c>
      <c r="U30" s="514">
        <v>100</v>
      </c>
      <c r="V30" s="35"/>
      <c r="W30" s="383"/>
      <c r="X30" s="338"/>
      <c r="Y30" s="339"/>
      <c r="Z30" s="340"/>
      <c r="AA30" s="288"/>
      <c r="AB30" s="287"/>
      <c r="AC30" s="257"/>
      <c r="AD30" s="257"/>
      <c r="AE30" s="257"/>
      <c r="AF30" s="257"/>
      <c r="AG30" s="257"/>
      <c r="AH30" s="257"/>
      <c r="AI30" s="257"/>
      <c r="AJ30" s="257"/>
      <c r="AK30" s="257"/>
      <c r="AL30" s="257"/>
      <c r="AM30" s="257"/>
      <c r="AN30" s="257"/>
      <c r="AO30" s="257"/>
      <c r="AP30" s="257"/>
      <c r="AQ30" s="257"/>
      <c r="AR30" s="257"/>
      <c r="AS30" s="257"/>
      <c r="AT30" s="257"/>
      <c r="AU30" s="257"/>
      <c r="AV30" s="257"/>
      <c r="AW30" s="257"/>
      <c r="AX30" s="257"/>
      <c r="AY30" s="257"/>
      <c r="AZ30" s="257"/>
      <c r="BA30" s="257"/>
      <c r="BB30" s="257"/>
      <c r="BC30" s="257"/>
      <c r="BD30" s="257"/>
      <c r="BE30" s="257"/>
      <c r="BF30" s="257"/>
      <c r="BG30" s="257"/>
      <c r="BH30" s="257"/>
      <c r="BI30" s="257"/>
      <c r="BJ30" s="257"/>
      <c r="BK30" s="257"/>
      <c r="BL30" s="257"/>
      <c r="BM30" s="257"/>
      <c r="BN30" s="257"/>
      <c r="BO30" s="257"/>
      <c r="BP30" s="257"/>
      <c r="BQ30" s="257"/>
    </row>
    <row r="31" spans="1:69" s="301" customFormat="1" ht="17.25" customHeight="1">
      <c r="A31" s="318"/>
      <c r="B31" s="503"/>
      <c r="D31" s="338"/>
      <c r="E31" s="339"/>
      <c r="G31" s="347"/>
      <c r="H31" s="385"/>
      <c r="I31" s="308"/>
      <c r="J31" s="464"/>
      <c r="K31" s="515" t="s">
        <v>133</v>
      </c>
      <c r="L31" s="516"/>
      <c r="M31" s="514">
        <f>SUM(M24:M30)</f>
        <v>2750</v>
      </c>
      <c r="N31" s="396">
        <f>SUM(N24:N30)</f>
        <v>0</v>
      </c>
      <c r="O31" s="367" t="s">
        <v>133</v>
      </c>
      <c r="P31" s="280"/>
      <c r="Q31" s="369">
        <f>SUM(Q24:Q30)</f>
        <v>590</v>
      </c>
      <c r="R31" s="517">
        <f>SUM(R24:R30)</f>
        <v>0</v>
      </c>
      <c r="S31" s="367" t="s">
        <v>133</v>
      </c>
      <c r="T31" s="280"/>
      <c r="U31" s="329">
        <f>SUM(U24:U30)</f>
        <v>750</v>
      </c>
      <c r="V31" s="396">
        <f>SUM(V24:V30)</f>
        <v>0</v>
      </c>
      <c r="W31" s="383"/>
      <c r="X31" s="338"/>
      <c r="Y31" s="339"/>
      <c r="Z31" s="340"/>
      <c r="AA31" s="288"/>
      <c r="AB31" s="287"/>
      <c r="AC31" s="257"/>
      <c r="AD31" s="257"/>
      <c r="AE31" s="257"/>
      <c r="AF31" s="257"/>
      <c r="AG31" s="257"/>
      <c r="AH31" s="257"/>
      <c r="AI31" s="257"/>
      <c r="AJ31" s="257"/>
      <c r="AK31" s="257"/>
      <c r="AL31" s="257"/>
      <c r="AM31" s="257"/>
      <c r="AN31" s="257"/>
      <c r="AO31" s="257"/>
      <c r="AP31" s="257"/>
      <c r="AQ31" s="257"/>
      <c r="AR31" s="257"/>
      <c r="AS31" s="257"/>
      <c r="AT31" s="257"/>
      <c r="AU31" s="257"/>
      <c r="AV31" s="257"/>
      <c r="AW31" s="257"/>
      <c r="AX31" s="257"/>
      <c r="AY31" s="257"/>
      <c r="AZ31" s="257"/>
      <c r="BA31" s="257"/>
      <c r="BB31" s="257"/>
      <c r="BC31" s="257"/>
      <c r="BD31" s="257"/>
      <c r="BE31" s="257"/>
      <c r="BF31" s="257"/>
      <c r="BG31" s="257"/>
      <c r="BH31" s="257"/>
      <c r="BI31" s="257"/>
      <c r="BJ31" s="257"/>
      <c r="BK31" s="257"/>
      <c r="BL31" s="257"/>
      <c r="BM31" s="257"/>
      <c r="BN31" s="257"/>
      <c r="BO31" s="257"/>
      <c r="BP31" s="257"/>
      <c r="BQ31" s="257"/>
    </row>
    <row r="32" spans="1:69" s="301" customFormat="1" ht="17.25" customHeight="1">
      <c r="A32" s="318"/>
      <c r="B32" s="503"/>
      <c r="C32" s="518" t="s">
        <v>357</v>
      </c>
      <c r="D32" s="307" t="s">
        <v>15</v>
      </c>
      <c r="E32" s="308">
        <v>4100</v>
      </c>
      <c r="F32" s="30"/>
      <c r="G32" s="450" t="s">
        <v>358</v>
      </c>
      <c r="H32" s="311" t="s">
        <v>355</v>
      </c>
      <c r="I32" s="308">
        <v>60</v>
      </c>
      <c r="J32" s="34"/>
      <c r="K32" s="383"/>
      <c r="L32" s="338"/>
      <c r="M32" s="339"/>
      <c r="N32" s="338"/>
      <c r="O32" s="519"/>
      <c r="P32" s="426"/>
      <c r="Q32" s="298"/>
      <c r="R32" s="106"/>
      <c r="S32" s="520" t="s">
        <v>428</v>
      </c>
      <c r="T32" s="385"/>
      <c r="U32" s="308">
        <v>550</v>
      </c>
      <c r="V32" s="110"/>
      <c r="W32" s="306"/>
      <c r="X32" s="385"/>
      <c r="Y32" s="308"/>
      <c r="Z32" s="116"/>
      <c r="AA32" s="288"/>
      <c r="AB32" s="287"/>
      <c r="AC32" s="257"/>
      <c r="AD32" s="257"/>
      <c r="AE32" s="257"/>
      <c r="AF32" s="257"/>
      <c r="AG32" s="257"/>
      <c r="AH32" s="257"/>
      <c r="AI32" s="257"/>
      <c r="AJ32" s="257"/>
      <c r="AK32" s="257"/>
      <c r="AL32" s="257"/>
      <c r="AM32" s="257"/>
      <c r="AN32" s="257"/>
      <c r="AO32" s="257"/>
      <c r="AP32" s="257"/>
      <c r="AQ32" s="257"/>
      <c r="AR32" s="257"/>
      <c r="AS32" s="257"/>
      <c r="AT32" s="257"/>
      <c r="AU32" s="257"/>
      <c r="AV32" s="257"/>
      <c r="AW32" s="257"/>
      <c r="AX32" s="257"/>
      <c r="AY32" s="257"/>
      <c r="AZ32" s="257"/>
      <c r="BA32" s="257"/>
      <c r="BB32" s="257"/>
      <c r="BC32" s="257"/>
      <c r="BD32" s="257"/>
      <c r="BE32" s="257"/>
      <c r="BF32" s="257"/>
      <c r="BG32" s="257"/>
      <c r="BH32" s="257"/>
      <c r="BI32" s="257"/>
      <c r="BJ32" s="257"/>
      <c r="BK32" s="257"/>
      <c r="BL32" s="257"/>
      <c r="BM32" s="257"/>
      <c r="BN32" s="257"/>
      <c r="BO32" s="257"/>
      <c r="BP32" s="257"/>
      <c r="BQ32" s="257"/>
    </row>
    <row r="33" spans="1:69" s="301" customFormat="1" ht="17.25" customHeight="1">
      <c r="A33" s="318"/>
      <c r="B33" s="503"/>
      <c r="C33" s="518" t="s">
        <v>361</v>
      </c>
      <c r="D33" s="307" t="s">
        <v>15</v>
      </c>
      <c r="E33" s="308">
        <v>2700</v>
      </c>
      <c r="F33" s="30"/>
      <c r="G33" s="306" t="s">
        <v>361</v>
      </c>
      <c r="H33" s="311" t="s">
        <v>355</v>
      </c>
      <c r="I33" s="308">
        <v>10</v>
      </c>
      <c r="J33" s="34"/>
      <c r="K33" s="383"/>
      <c r="L33" s="338"/>
      <c r="M33" s="339"/>
      <c r="N33" s="338"/>
      <c r="O33" s="521"/>
      <c r="P33" s="385"/>
      <c r="Q33" s="308"/>
      <c r="R33" s="116"/>
      <c r="S33" s="520" t="s">
        <v>303</v>
      </c>
      <c r="T33" s="305" t="s">
        <v>15</v>
      </c>
      <c r="U33" s="308">
        <v>1200</v>
      </c>
      <c r="V33" s="110"/>
      <c r="W33" s="306"/>
      <c r="X33" s="385"/>
      <c r="Y33" s="308"/>
      <c r="Z33" s="116"/>
      <c r="AA33" s="288"/>
      <c r="AB33" s="287"/>
      <c r="AC33" s="257"/>
      <c r="AD33" s="257"/>
      <c r="AE33" s="257"/>
      <c r="AF33" s="257"/>
      <c r="AG33" s="257"/>
      <c r="AH33" s="257"/>
      <c r="AI33" s="257"/>
      <c r="AJ33" s="257"/>
      <c r="AK33" s="257"/>
      <c r="AL33" s="257"/>
      <c r="AM33" s="257"/>
      <c r="AN33" s="257"/>
      <c r="AO33" s="257"/>
      <c r="AP33" s="257"/>
      <c r="AQ33" s="257"/>
      <c r="AR33" s="257"/>
      <c r="AS33" s="257"/>
      <c r="AT33" s="257"/>
      <c r="AU33" s="257"/>
      <c r="AV33" s="257"/>
      <c r="AW33" s="257"/>
      <c r="AX33" s="257"/>
      <c r="AY33" s="257"/>
      <c r="AZ33" s="257"/>
      <c r="BA33" s="257"/>
      <c r="BB33" s="257"/>
      <c r="BC33" s="257"/>
      <c r="BD33" s="257"/>
      <c r="BE33" s="257"/>
      <c r="BF33" s="257"/>
      <c r="BG33" s="257"/>
      <c r="BH33" s="257"/>
      <c r="BI33" s="257"/>
      <c r="BJ33" s="257"/>
      <c r="BK33" s="257"/>
      <c r="BL33" s="257"/>
      <c r="BM33" s="257"/>
      <c r="BN33" s="257"/>
      <c r="BO33" s="257"/>
      <c r="BP33" s="257"/>
      <c r="BQ33" s="257"/>
    </row>
    <row r="34" spans="1:69" s="301" customFormat="1" ht="17.25" customHeight="1">
      <c r="A34" s="318"/>
      <c r="B34" s="503"/>
      <c r="C34" s="518" t="s">
        <v>362</v>
      </c>
      <c r="D34" s="354" t="s">
        <v>15</v>
      </c>
      <c r="E34" s="308">
        <v>3500</v>
      </c>
      <c r="F34" s="30"/>
      <c r="G34" s="306" t="s">
        <v>362</v>
      </c>
      <c r="H34" s="311" t="s">
        <v>355</v>
      </c>
      <c r="I34" s="308">
        <v>30</v>
      </c>
      <c r="J34" s="34"/>
      <c r="K34" s="383"/>
      <c r="L34" s="338"/>
      <c r="M34" s="339"/>
      <c r="N34" s="338"/>
      <c r="O34" s="521"/>
      <c r="P34" s="385"/>
      <c r="Q34" s="308"/>
      <c r="R34" s="116"/>
      <c r="S34" s="520" t="s">
        <v>304</v>
      </c>
      <c r="T34" s="305" t="s">
        <v>15</v>
      </c>
      <c r="U34" s="308">
        <v>500</v>
      </c>
      <c r="V34" s="110"/>
      <c r="W34" s="383"/>
      <c r="X34" s="338"/>
      <c r="Y34" s="339"/>
      <c r="Z34" s="340"/>
      <c r="AA34" s="288"/>
      <c r="AB34" s="287"/>
      <c r="AC34" s="257"/>
      <c r="AD34" s="257"/>
      <c r="AE34" s="257"/>
      <c r="AF34" s="257"/>
      <c r="AG34" s="257"/>
      <c r="AH34" s="257"/>
      <c r="AI34" s="257"/>
      <c r="AJ34" s="257"/>
      <c r="AK34" s="257"/>
      <c r="AL34" s="257"/>
      <c r="AM34" s="257"/>
      <c r="AN34" s="257"/>
      <c r="AO34" s="257"/>
      <c r="AP34" s="257"/>
      <c r="AQ34" s="257"/>
      <c r="AR34" s="257"/>
      <c r="AS34" s="257"/>
      <c r="AT34" s="257"/>
      <c r="AU34" s="257"/>
      <c r="AV34" s="257"/>
      <c r="AW34" s="257"/>
      <c r="AX34" s="257"/>
      <c r="AY34" s="257"/>
      <c r="AZ34" s="257"/>
      <c r="BA34" s="257"/>
      <c r="BB34" s="257"/>
      <c r="BC34" s="257"/>
      <c r="BD34" s="257"/>
      <c r="BE34" s="257"/>
      <c r="BF34" s="257"/>
      <c r="BG34" s="257"/>
      <c r="BH34" s="257"/>
      <c r="BI34" s="257"/>
      <c r="BJ34" s="257"/>
      <c r="BK34" s="257"/>
      <c r="BL34" s="257"/>
      <c r="BM34" s="257"/>
      <c r="BN34" s="257"/>
      <c r="BO34" s="257"/>
      <c r="BP34" s="257"/>
      <c r="BQ34" s="257"/>
    </row>
    <row r="35" spans="1:69" s="301" customFormat="1" ht="17.25" customHeight="1">
      <c r="A35" s="318"/>
      <c r="B35" s="503"/>
      <c r="C35" s="522" t="s">
        <v>341</v>
      </c>
      <c r="D35" s="315" t="s">
        <v>15</v>
      </c>
      <c r="E35" s="316">
        <v>1400</v>
      </c>
      <c r="F35" s="104"/>
      <c r="G35" s="314" t="s">
        <v>332</v>
      </c>
      <c r="H35" s="510" t="s">
        <v>355</v>
      </c>
      <c r="I35" s="316">
        <v>20</v>
      </c>
      <c r="J35" s="35"/>
      <c r="K35" s="523"/>
      <c r="L35" s="364"/>
      <c r="M35" s="316"/>
      <c r="N35" s="524"/>
      <c r="O35" s="525"/>
      <c r="P35" s="364"/>
      <c r="Q35" s="316"/>
      <c r="R35" s="526"/>
      <c r="S35" s="435"/>
      <c r="U35" s="435"/>
      <c r="W35" s="434"/>
      <c r="X35" s="352"/>
      <c r="Y35" s="435"/>
      <c r="Z35" s="436"/>
      <c r="AA35" s="288"/>
      <c r="AB35" s="287"/>
      <c r="AC35" s="257"/>
      <c r="AD35" s="257"/>
      <c r="AE35" s="257"/>
      <c r="AF35" s="257"/>
      <c r="AG35" s="257"/>
      <c r="AH35" s="257"/>
      <c r="AI35" s="257"/>
      <c r="AJ35" s="257"/>
      <c r="AK35" s="257"/>
      <c r="AL35" s="257"/>
      <c r="AM35" s="257"/>
      <c r="AN35" s="257"/>
      <c r="AO35" s="257"/>
      <c r="AP35" s="257"/>
      <c r="AQ35" s="257"/>
      <c r="AR35" s="257"/>
      <c r="AS35" s="257"/>
      <c r="AT35" s="257"/>
      <c r="AU35" s="257"/>
      <c r="AV35" s="257"/>
      <c r="AW35" s="257"/>
      <c r="AX35" s="257"/>
      <c r="AY35" s="257"/>
      <c r="AZ35" s="257"/>
      <c r="BA35" s="257"/>
      <c r="BB35" s="257"/>
      <c r="BC35" s="257"/>
      <c r="BD35" s="257"/>
      <c r="BE35" s="257"/>
      <c r="BF35" s="257"/>
      <c r="BG35" s="257"/>
      <c r="BH35" s="257"/>
      <c r="BI35" s="257"/>
      <c r="BJ35" s="257"/>
      <c r="BK35" s="257"/>
      <c r="BL35" s="257"/>
      <c r="BM35" s="257"/>
      <c r="BN35" s="257"/>
      <c r="BO35" s="257"/>
      <c r="BP35" s="257"/>
      <c r="BQ35" s="257"/>
    </row>
    <row r="36" spans="1:69" s="301" customFormat="1" ht="15.95" customHeight="1">
      <c r="A36" s="437" t="s">
        <v>132</v>
      </c>
      <c r="B36" s="527">
        <f>E36+I36+M31+Q31+U36+U31+Y36</f>
        <v>57500</v>
      </c>
      <c r="C36" s="367" t="s">
        <v>30</v>
      </c>
      <c r="D36" s="528"/>
      <c r="E36" s="507">
        <f>E26+E29+SUM(E30:E35)</f>
        <v>25950</v>
      </c>
      <c r="F36" s="529">
        <f>F26+F29+SUM(F30:F35)</f>
        <v>0</v>
      </c>
      <c r="G36" s="530" t="s">
        <v>30</v>
      </c>
      <c r="H36" s="531"/>
      <c r="I36" s="532">
        <f>SUM(I24:I35)</f>
        <v>390</v>
      </c>
      <c r="J36" s="533">
        <f>SUM(J24:J35)</f>
        <v>0</v>
      </c>
      <c r="K36" s="367"/>
      <c r="L36" s="280"/>
      <c r="M36" s="329"/>
      <c r="N36" s="396"/>
      <c r="O36" s="367"/>
      <c r="P36" s="280"/>
      <c r="Q36" s="329">
        <f>SUM(Q32)</f>
        <v>0</v>
      </c>
      <c r="R36" s="534">
        <f>SUM(R32)</f>
        <v>0</v>
      </c>
      <c r="S36" s="535" t="s">
        <v>133</v>
      </c>
      <c r="T36" s="280"/>
      <c r="U36" s="329">
        <f>SUM(U32:U35)</f>
        <v>2250</v>
      </c>
      <c r="V36" s="396">
        <f>SUM(V32:V35)</f>
        <v>0</v>
      </c>
      <c r="W36" s="515" t="s">
        <v>30</v>
      </c>
      <c r="X36" s="516"/>
      <c r="Y36" s="536">
        <f>SUM(Y24:Y35)</f>
        <v>24820</v>
      </c>
      <c r="Z36" s="537">
        <f>SUM(Z24:Z35)</f>
        <v>0</v>
      </c>
      <c r="AA36" s="538"/>
      <c r="AB36" s="287"/>
      <c r="AC36" s="257"/>
      <c r="AD36" s="257"/>
      <c r="AE36" s="257"/>
      <c r="AF36" s="257"/>
      <c r="AG36" s="257"/>
      <c r="AH36" s="257"/>
      <c r="AI36" s="257"/>
      <c r="AJ36" s="257"/>
      <c r="AK36" s="257"/>
      <c r="AL36" s="257"/>
      <c r="AM36" s="257"/>
      <c r="AN36" s="257"/>
      <c r="AO36" s="257"/>
      <c r="AP36" s="257"/>
      <c r="AQ36" s="257"/>
      <c r="AR36" s="257"/>
      <c r="AS36" s="257"/>
      <c r="AT36" s="257"/>
      <c r="AU36" s="257"/>
      <c r="AV36" s="257"/>
      <c r="AW36" s="257"/>
      <c r="AX36" s="257"/>
      <c r="AY36" s="257"/>
      <c r="AZ36" s="257"/>
      <c r="BA36" s="257"/>
      <c r="BB36" s="257"/>
      <c r="BC36" s="257"/>
      <c r="BD36" s="257"/>
      <c r="BE36" s="257"/>
      <c r="BF36" s="257"/>
      <c r="BG36" s="257"/>
      <c r="BH36" s="257"/>
      <c r="BI36" s="257"/>
      <c r="BJ36" s="257"/>
      <c r="BK36" s="257"/>
      <c r="BL36" s="257"/>
      <c r="BM36" s="257"/>
      <c r="BN36" s="257"/>
      <c r="BO36" s="257"/>
      <c r="BP36" s="257"/>
      <c r="BQ36" s="257"/>
    </row>
    <row r="37" spans="1:69" s="301" customFormat="1" ht="12.75" customHeight="1">
      <c r="A37" s="398"/>
      <c r="B37" s="539"/>
      <c r="C37" s="398" t="s">
        <v>147</v>
      </c>
      <c r="D37" s="399"/>
      <c r="E37" s="398"/>
      <c r="F37" s="408"/>
      <c r="G37" s="398"/>
      <c r="H37" s="399"/>
      <c r="I37" s="398"/>
      <c r="J37" s="400"/>
      <c r="K37" s="398"/>
      <c r="L37" s="399"/>
      <c r="M37" s="398"/>
      <c r="N37" s="400"/>
      <c r="O37" s="398"/>
      <c r="P37" s="399"/>
      <c r="Q37" s="540"/>
      <c r="R37" s="408"/>
      <c r="S37" s="398"/>
      <c r="T37" s="399"/>
      <c r="U37" s="398"/>
      <c r="V37" s="400"/>
      <c r="W37" s="398"/>
      <c r="X37" s="399"/>
      <c r="Y37" s="398"/>
      <c r="Z37" s="400"/>
      <c r="AA37" s="401"/>
      <c r="AB37" s="402"/>
      <c r="AC37" s="257"/>
      <c r="AD37" s="257"/>
      <c r="AE37" s="257"/>
      <c r="AF37" s="257"/>
      <c r="AG37" s="257"/>
      <c r="AH37" s="257"/>
      <c r="AI37" s="257"/>
      <c r="AJ37" s="257"/>
      <c r="AK37" s="257"/>
      <c r="AL37" s="257"/>
      <c r="AM37" s="257"/>
      <c r="AN37" s="257"/>
      <c r="AO37" s="257"/>
      <c r="AP37" s="257"/>
      <c r="AQ37" s="257"/>
      <c r="AR37" s="257"/>
      <c r="AS37" s="257"/>
      <c r="AT37" s="257"/>
      <c r="AU37" s="257"/>
      <c r="AV37" s="257"/>
      <c r="AW37" s="257"/>
      <c r="AX37" s="257"/>
      <c r="AY37" s="257"/>
      <c r="AZ37" s="257"/>
      <c r="BA37" s="257"/>
      <c r="BB37" s="257"/>
      <c r="BC37" s="257"/>
      <c r="BD37" s="257"/>
      <c r="BE37" s="257"/>
      <c r="BF37" s="257"/>
      <c r="BG37" s="257"/>
      <c r="BH37" s="257"/>
      <c r="BI37" s="257"/>
      <c r="BJ37" s="257"/>
      <c r="BK37" s="257"/>
      <c r="BL37" s="257"/>
      <c r="BM37" s="257"/>
      <c r="BN37" s="257"/>
      <c r="BO37" s="257"/>
      <c r="BP37" s="257"/>
      <c r="BQ37" s="257"/>
    </row>
    <row r="38" spans="1:69" s="301" customFormat="1" ht="12.75" customHeight="1">
      <c r="A38" s="398"/>
      <c r="B38" s="539"/>
      <c r="C38" s="398" t="s">
        <v>386</v>
      </c>
      <c r="D38" s="399"/>
      <c r="E38" s="398"/>
      <c r="F38" s="408"/>
      <c r="G38" s="398"/>
      <c r="H38" s="399"/>
      <c r="I38" s="398"/>
      <c r="J38" s="400"/>
      <c r="K38" s="398"/>
      <c r="L38" s="399"/>
      <c r="M38" s="398"/>
      <c r="N38" s="400"/>
      <c r="O38" s="398"/>
      <c r="P38" s="399"/>
      <c r="Q38" s="540"/>
      <c r="R38" s="400"/>
      <c r="S38" s="398"/>
      <c r="T38" s="399"/>
      <c r="U38" s="398"/>
      <c r="V38" s="400"/>
      <c r="W38" s="398"/>
      <c r="X38" s="399"/>
      <c r="Y38" s="398"/>
      <c r="Z38" s="400"/>
      <c r="AA38" s="401"/>
      <c r="AB38" s="402"/>
      <c r="AC38" s="257"/>
      <c r="AD38" s="257"/>
      <c r="AE38" s="257"/>
      <c r="AF38" s="257"/>
      <c r="AG38" s="257"/>
      <c r="AH38" s="257"/>
      <c r="AI38" s="257"/>
      <c r="AJ38" s="257"/>
      <c r="AK38" s="257"/>
      <c r="AL38" s="257"/>
      <c r="AM38" s="257"/>
      <c r="AN38" s="257"/>
      <c r="AO38" s="257"/>
      <c r="AP38" s="257"/>
      <c r="AQ38" s="257"/>
      <c r="AR38" s="257"/>
      <c r="AS38" s="257"/>
      <c r="AT38" s="257"/>
      <c r="AU38" s="257"/>
      <c r="AV38" s="257"/>
      <c r="AW38" s="257"/>
      <c r="AX38" s="257"/>
      <c r="AY38" s="257"/>
      <c r="AZ38" s="257"/>
      <c r="BA38" s="257"/>
      <c r="BB38" s="257"/>
      <c r="BC38" s="257"/>
      <c r="BD38" s="257"/>
      <c r="BE38" s="257"/>
      <c r="BF38" s="257"/>
      <c r="BG38" s="257"/>
      <c r="BH38" s="257"/>
      <c r="BI38" s="257"/>
      <c r="BJ38" s="257"/>
      <c r="BK38" s="257"/>
      <c r="BL38" s="257"/>
      <c r="BM38" s="257"/>
      <c r="BN38" s="257"/>
      <c r="BO38" s="257"/>
      <c r="BP38" s="257"/>
      <c r="BQ38" s="257"/>
    </row>
    <row r="39" spans="1:69" s="301" customFormat="1" ht="15" customHeight="1">
      <c r="A39" s="398"/>
      <c r="B39" s="398"/>
      <c r="C39" s="541" t="s">
        <v>432</v>
      </c>
      <c r="D39" s="399"/>
      <c r="E39" s="398"/>
      <c r="F39" s="408"/>
      <c r="G39" s="398"/>
      <c r="H39" s="399"/>
      <c r="I39" s="398"/>
      <c r="J39" s="408"/>
      <c r="K39" s="398"/>
      <c r="L39" s="399"/>
      <c r="M39" s="398"/>
      <c r="N39" s="408"/>
      <c r="O39" s="398"/>
      <c r="P39" s="399"/>
      <c r="Q39" s="398"/>
      <c r="R39" s="408"/>
      <c r="S39" s="398"/>
      <c r="T39" s="399"/>
      <c r="U39" s="398"/>
      <c r="V39" s="408"/>
      <c r="X39" s="399"/>
      <c r="Y39" s="398"/>
      <c r="Z39" s="408"/>
      <c r="AA39" s="542"/>
      <c r="AB39" s="257"/>
      <c r="AC39" s="257"/>
      <c r="AD39" s="257"/>
      <c r="AE39" s="257"/>
      <c r="AF39" s="257"/>
      <c r="AG39" s="257"/>
      <c r="AH39" s="257"/>
      <c r="AI39" s="257"/>
      <c r="AJ39" s="257"/>
      <c r="AK39" s="257"/>
      <c r="AL39" s="257"/>
      <c r="AM39" s="257"/>
      <c r="AN39" s="257"/>
      <c r="AO39" s="257"/>
      <c r="AP39" s="257"/>
      <c r="AQ39" s="257"/>
      <c r="AR39" s="257"/>
      <c r="AS39" s="257"/>
      <c r="AT39" s="257"/>
      <c r="AU39" s="257"/>
      <c r="AV39" s="257"/>
      <c r="AW39" s="257"/>
      <c r="AX39" s="257"/>
      <c r="AY39" s="257"/>
      <c r="AZ39" s="257"/>
      <c r="BA39" s="257"/>
      <c r="BB39" s="257"/>
      <c r="BC39" s="257"/>
      <c r="BD39" s="257"/>
      <c r="BE39" s="257"/>
      <c r="BF39" s="257"/>
      <c r="BG39" s="257"/>
      <c r="BH39" s="257"/>
      <c r="BI39" s="257"/>
      <c r="BJ39" s="257"/>
      <c r="BK39" s="257"/>
      <c r="BL39" s="257"/>
      <c r="BM39" s="257"/>
      <c r="BN39" s="257"/>
      <c r="BO39" s="257"/>
      <c r="BP39" s="257"/>
      <c r="BQ39" s="257"/>
    </row>
    <row r="40" spans="1:69" ht="17.100000000000001" customHeight="1">
      <c r="A40" s="398"/>
      <c r="B40" s="398"/>
      <c r="C40" s="541" t="s">
        <v>466</v>
      </c>
      <c r="D40" s="399"/>
      <c r="E40" s="398"/>
      <c r="F40" s="410"/>
      <c r="G40" s="398"/>
      <c r="H40" s="399"/>
      <c r="I40" s="398"/>
      <c r="J40" s="410"/>
      <c r="K40" s="398"/>
      <c r="L40" s="399"/>
      <c r="M40" s="398"/>
      <c r="N40" s="410"/>
      <c r="O40" s="398"/>
      <c r="P40" s="399"/>
      <c r="Q40" s="398"/>
      <c r="R40" s="410"/>
      <c r="S40" s="398"/>
      <c r="T40" s="399"/>
      <c r="U40" s="398"/>
      <c r="V40" s="410"/>
      <c r="X40" s="399"/>
      <c r="Y40" s="398"/>
    </row>
    <row r="41" spans="1:69" ht="17.100000000000001" customHeight="1">
      <c r="A41" s="397"/>
      <c r="B41" s="397"/>
      <c r="F41" s="410"/>
      <c r="G41" s="397"/>
      <c r="H41" s="399"/>
      <c r="I41" s="397"/>
      <c r="J41" s="410"/>
      <c r="K41" s="397"/>
      <c r="L41" s="399"/>
      <c r="M41" s="397"/>
      <c r="N41" s="410"/>
      <c r="O41" s="397"/>
      <c r="P41" s="399"/>
      <c r="Q41" s="397"/>
      <c r="R41" s="410"/>
      <c r="S41" s="397"/>
      <c r="T41" s="399"/>
      <c r="U41" s="397"/>
      <c r="V41" s="410"/>
      <c r="W41" s="397"/>
      <c r="X41" s="399"/>
      <c r="Y41" s="397"/>
      <c r="Z41" s="543" t="s">
        <v>335</v>
      </c>
    </row>
    <row r="42" spans="1:69" ht="17.100000000000001" customHeight="1">
      <c r="A42" s="397"/>
      <c r="B42" s="397"/>
      <c r="C42" s="397"/>
      <c r="D42" s="399"/>
      <c r="E42" s="397"/>
      <c r="F42" s="410"/>
      <c r="G42" s="397"/>
      <c r="H42" s="399"/>
      <c r="I42" s="397"/>
      <c r="J42" s="410"/>
      <c r="K42" s="397"/>
      <c r="L42" s="399"/>
      <c r="M42" s="397"/>
      <c r="N42" s="410"/>
      <c r="O42" s="397"/>
      <c r="P42" s="399"/>
      <c r="Q42" s="397"/>
      <c r="R42" s="410"/>
      <c r="S42" s="397"/>
      <c r="T42" s="399"/>
      <c r="U42" s="397"/>
      <c r="V42" s="410"/>
      <c r="W42" s="397"/>
      <c r="X42" s="399"/>
      <c r="Y42" s="397"/>
      <c r="Z42" s="410"/>
    </row>
    <row r="43" spans="1:69" ht="17.100000000000001" customHeight="1">
      <c r="A43" s="397"/>
      <c r="B43" s="397"/>
      <c r="C43" s="397"/>
      <c r="D43" s="399"/>
      <c r="E43" s="397"/>
      <c r="F43" s="410"/>
      <c r="G43" s="397"/>
      <c r="H43" s="399"/>
      <c r="I43" s="397"/>
      <c r="J43" s="410"/>
      <c r="K43" s="397"/>
      <c r="L43" s="399"/>
      <c r="M43" s="397"/>
      <c r="N43" s="410"/>
      <c r="O43" s="397"/>
      <c r="P43" s="399"/>
      <c r="Q43" s="397"/>
      <c r="R43" s="410"/>
      <c r="S43" s="397"/>
      <c r="T43" s="399"/>
      <c r="U43" s="397"/>
      <c r="V43" s="410"/>
      <c r="W43" s="397"/>
      <c r="X43" s="399"/>
      <c r="Y43" s="397"/>
      <c r="Z43" s="410"/>
    </row>
    <row r="44" spans="1:69" ht="12">
      <c r="A44" s="397"/>
      <c r="B44" s="397"/>
      <c r="C44" s="397"/>
      <c r="D44" s="399"/>
      <c r="E44" s="397"/>
      <c r="F44" s="410"/>
      <c r="G44" s="397"/>
      <c r="H44" s="399"/>
      <c r="I44" s="397"/>
      <c r="J44" s="410"/>
      <c r="K44" s="397"/>
      <c r="L44" s="399"/>
      <c r="M44" s="397"/>
      <c r="N44" s="410"/>
      <c r="O44" s="397"/>
      <c r="P44" s="399"/>
      <c r="Q44" s="397"/>
      <c r="R44" s="410"/>
      <c r="S44" s="397"/>
      <c r="T44" s="399"/>
      <c r="U44" s="397"/>
      <c r="V44" s="410"/>
      <c r="W44" s="397"/>
      <c r="X44" s="399"/>
      <c r="Y44" s="397"/>
      <c r="Z44" s="410"/>
    </row>
    <row r="45" spans="1:69" ht="12">
      <c r="A45" s="397"/>
      <c r="B45" s="397"/>
      <c r="C45" s="397"/>
      <c r="E45" s="397"/>
      <c r="F45" s="410"/>
      <c r="G45" s="397"/>
      <c r="I45" s="397"/>
      <c r="J45" s="410"/>
      <c r="K45" s="397"/>
      <c r="M45" s="397"/>
      <c r="N45" s="410"/>
      <c r="O45" s="397"/>
      <c r="Q45" s="397"/>
      <c r="R45" s="410"/>
      <c r="S45" s="397"/>
      <c r="U45" s="397"/>
      <c r="V45" s="410"/>
      <c r="W45" s="397"/>
      <c r="Y45" s="397"/>
      <c r="Z45" s="410"/>
    </row>
    <row r="46" spans="1:69" ht="12">
      <c r="A46" s="397"/>
      <c r="B46" s="397"/>
      <c r="C46" s="397"/>
      <c r="E46" s="397"/>
      <c r="F46" s="410"/>
      <c r="G46" s="397"/>
      <c r="I46" s="397"/>
      <c r="J46" s="410"/>
      <c r="K46" s="397"/>
      <c r="M46" s="397"/>
      <c r="N46" s="410"/>
      <c r="O46" s="397"/>
      <c r="Q46" s="397"/>
      <c r="R46" s="410"/>
      <c r="S46" s="397"/>
      <c r="U46" s="397"/>
      <c r="V46" s="410"/>
      <c r="W46" s="397"/>
      <c r="Y46" s="397"/>
      <c r="Z46" s="410"/>
    </row>
    <row r="47" spans="1:69" ht="12">
      <c r="A47" s="397"/>
      <c r="B47" s="397"/>
      <c r="C47" s="397"/>
      <c r="E47" s="397"/>
      <c r="F47" s="410"/>
      <c r="G47" s="397"/>
      <c r="I47" s="397"/>
      <c r="J47" s="410"/>
      <c r="K47" s="397"/>
      <c r="M47" s="397"/>
      <c r="N47" s="410"/>
      <c r="O47" s="397"/>
      <c r="Q47" s="397"/>
      <c r="R47" s="410"/>
      <c r="S47" s="397"/>
      <c r="U47" s="397"/>
      <c r="V47" s="410"/>
      <c r="W47" s="397"/>
      <c r="Y47" s="397"/>
      <c r="Z47" s="410"/>
    </row>
    <row r="48" spans="1:69">
      <c r="A48" s="397"/>
      <c r="B48" s="397"/>
      <c r="C48" s="397"/>
      <c r="E48" s="397"/>
      <c r="G48" s="397"/>
      <c r="I48" s="397"/>
      <c r="K48" s="397"/>
      <c r="M48" s="397"/>
      <c r="O48" s="397"/>
      <c r="Q48" s="397"/>
      <c r="S48" s="397"/>
      <c r="U48" s="397"/>
      <c r="W48" s="397"/>
      <c r="Y48" s="397"/>
    </row>
    <row r="49" spans="1:25">
      <c r="A49" s="397"/>
      <c r="B49" s="397"/>
      <c r="C49" s="397"/>
      <c r="E49" s="397"/>
      <c r="G49" s="397"/>
      <c r="I49" s="397"/>
      <c r="K49" s="397"/>
      <c r="M49" s="397"/>
      <c r="O49" s="397"/>
      <c r="Q49" s="397"/>
      <c r="S49" s="397"/>
      <c r="U49" s="397"/>
      <c r="W49" s="397"/>
      <c r="Y49" s="397"/>
    </row>
    <row r="59" spans="1:25">
      <c r="B59" s="301"/>
      <c r="C59" s="301"/>
      <c r="D59" s="301"/>
      <c r="E59" s="301"/>
      <c r="F59" s="301"/>
      <c r="G59" s="301"/>
      <c r="H59" s="301"/>
      <c r="I59" s="301"/>
      <c r="J59" s="301"/>
    </row>
    <row r="60" spans="1:25">
      <c r="B60" s="411"/>
      <c r="C60" s="411"/>
      <c r="D60" s="411"/>
      <c r="E60" s="411"/>
      <c r="F60" s="411"/>
      <c r="G60" s="411"/>
      <c r="H60" s="301"/>
      <c r="I60" s="301"/>
      <c r="J60" s="301"/>
      <c r="K60" s="301"/>
    </row>
  </sheetData>
  <sheetProtection algorithmName="SHA-512" hashValue="Jahgo6wxGQosabiv7RSWTnq9xvh/Yv19yHxfJN6w47bglTlytBk+vrVdLwyRW+xKIh0CkljRGRL3DV+25hvHag==" saltValue="ab4gmUK4/lxRfbUfRpmU/Q==" spinCount="100000" sheet="1" objects="1" scenarios="1" selectLockedCells="1"/>
  <mergeCells count="24">
    <mergeCell ref="V1:Z1"/>
    <mergeCell ref="V2:Z3"/>
    <mergeCell ref="A1:B1"/>
    <mergeCell ref="D1:H1"/>
    <mergeCell ref="N1:O1"/>
    <mergeCell ref="M2:O3"/>
    <mergeCell ref="R1:R2"/>
    <mergeCell ref="I1:L1"/>
    <mergeCell ref="S1:U2"/>
    <mergeCell ref="P2:Q3"/>
    <mergeCell ref="P1:Q1"/>
    <mergeCell ref="S3:U3"/>
    <mergeCell ref="A2:B2"/>
    <mergeCell ref="C2:H3"/>
    <mergeCell ref="I2:L3"/>
    <mergeCell ref="A3:B3"/>
    <mergeCell ref="AB4:AB36"/>
    <mergeCell ref="A24:B24"/>
    <mergeCell ref="A5:A9"/>
    <mergeCell ref="A20:A22"/>
    <mergeCell ref="A27:B27"/>
    <mergeCell ref="A4:B4"/>
    <mergeCell ref="A26:B26"/>
    <mergeCell ref="A11:A16"/>
  </mergeCells>
  <phoneticPr fontId="9"/>
  <conditionalFormatting sqref="F5:F30 F32:F36">
    <cfRule type="expression" dxfId="24" priority="53" stopIfTrue="1">
      <formula>E5&lt;F5</formula>
    </cfRule>
  </conditionalFormatting>
  <conditionalFormatting sqref="J5:J36">
    <cfRule type="expression" dxfId="23" priority="1" stopIfTrue="1">
      <formula>I5&lt;J5</formula>
    </cfRule>
  </conditionalFormatting>
  <conditionalFormatting sqref="Z5:Z27 V5:V34 N5:N36 R5:R36 Z31:Z33 Z35:Z36 V36">
    <cfRule type="expression" dxfId="22" priority="40" stopIfTrue="1">
      <formula>M5&lt;N5</formula>
    </cfRule>
  </conditionalFormatting>
  <pageMargins left="0.59055118110236227" right="0.19685039370078741" top="0.19685039370078741" bottom="0" header="0.51181102362204722" footer="0.51181102362204722"/>
  <pageSetup paperSize="9" scale="90" orientation="landscape" horizontalDpi="300" verticalDpi="300" r:id="rId1"/>
  <headerFooter alignWithMargins="0"/>
  <ignoredErrors>
    <ignoredError sqref="C2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9F59F-E231-4C64-9AEB-0E9365FCC0F7}">
  <sheetPr codeName="Sheet5">
    <pageSetUpPr fitToPage="1"/>
  </sheetPr>
  <dimension ref="A1:BR54"/>
  <sheetViews>
    <sheetView showGridLines="0" showZeros="0" zoomScaleNormal="100" workbookViewId="0">
      <selection activeCell="G6" sqref="G6"/>
    </sheetView>
  </sheetViews>
  <sheetFormatPr defaultRowHeight="11.25"/>
  <cols>
    <col min="1" max="2" width="3.375" style="257" customWidth="1"/>
    <col min="3" max="3" width="7.25" style="257" customWidth="1"/>
    <col min="4" max="4" width="7.125" style="257" customWidth="1"/>
    <col min="5" max="5" width="2.5" style="257" customWidth="1"/>
    <col min="6" max="6" width="4.875" style="257" customWidth="1"/>
    <col min="7" max="8" width="7.125" style="257" customWidth="1"/>
    <col min="9" max="9" width="1.625" style="257" customWidth="1"/>
    <col min="10" max="10" width="5.125" style="257" customWidth="1"/>
    <col min="11" max="12" width="7.125" style="257" customWidth="1"/>
    <col min="13" max="13" width="1.25" style="257" customWidth="1"/>
    <col min="14" max="14" width="5.125" style="257" customWidth="1"/>
    <col min="15" max="16" width="7.125" style="257" customWidth="1"/>
    <col min="17" max="17" width="1.25" style="257" customWidth="1"/>
    <col min="18" max="18" width="5.125" style="257" customWidth="1"/>
    <col min="19" max="20" width="7.125" style="257" customWidth="1"/>
    <col min="21" max="21" width="1.25" style="257" customWidth="1"/>
    <col min="22" max="22" width="5.125" style="257" customWidth="1"/>
    <col min="23" max="23" width="7.125" style="257" customWidth="1"/>
    <col min="24" max="24" width="8.875" style="257" customWidth="1"/>
    <col min="25" max="25" width="1.25" style="257" customWidth="1"/>
    <col min="26" max="26" width="5.125" style="257" customWidth="1"/>
    <col min="27" max="27" width="7.125" style="257" customWidth="1"/>
    <col min="28" max="28" width="0.5" style="257" customWidth="1"/>
    <col min="29" max="29" width="2.75" style="257" customWidth="1"/>
    <col min="30" max="30" width="3" style="257" customWidth="1"/>
    <col min="31" max="31" width="5.875" style="257" customWidth="1"/>
    <col min="32" max="32" width="3.375" style="257" customWidth="1"/>
    <col min="33" max="16384" width="9" style="257"/>
  </cols>
  <sheetData>
    <row r="1" spans="1:70" ht="15" customHeight="1">
      <c r="A1" s="243">
        <f>青森市!A1</f>
        <v>45931</v>
      </c>
      <c r="B1" s="243"/>
      <c r="C1" s="547"/>
      <c r="D1" s="245" t="s">
        <v>33</v>
      </c>
      <c r="E1" s="246">
        <f>青森市!D1</f>
        <v>0</v>
      </c>
      <c r="F1" s="246"/>
      <c r="G1" s="246"/>
      <c r="H1" s="246"/>
      <c r="I1" s="247"/>
      <c r="J1" s="231" t="s">
        <v>34</v>
      </c>
      <c r="K1" s="232"/>
      <c r="L1" s="232"/>
      <c r="M1" s="233"/>
      <c r="N1" s="245" t="s">
        <v>274</v>
      </c>
      <c r="O1" s="248">
        <f>青森市!N1</f>
        <v>0</v>
      </c>
      <c r="P1" s="249"/>
      <c r="Q1" s="250" t="s">
        <v>36</v>
      </c>
      <c r="R1" s="251"/>
      <c r="S1" s="250" t="s">
        <v>165</v>
      </c>
      <c r="T1" s="252">
        <f>青森市!S1</f>
        <v>0</v>
      </c>
      <c r="U1" s="253"/>
      <c r="V1" s="254"/>
      <c r="W1" s="414" t="s">
        <v>37</v>
      </c>
      <c r="X1" s="415"/>
      <c r="Y1" s="415"/>
      <c r="Z1" s="415"/>
      <c r="AA1" s="416"/>
      <c r="AB1" s="256"/>
    </row>
    <row r="2" spans="1:70" ht="18" customHeight="1">
      <c r="A2" s="258" t="s">
        <v>108</v>
      </c>
      <c r="B2" s="258"/>
      <c r="C2" s="548"/>
      <c r="D2" s="210">
        <f>青森市!C2</f>
        <v>0</v>
      </c>
      <c r="E2" s="211"/>
      <c r="F2" s="211"/>
      <c r="G2" s="211"/>
      <c r="H2" s="211"/>
      <c r="I2" s="211"/>
      <c r="J2" s="212">
        <f>青森市!I2</f>
        <v>0</v>
      </c>
      <c r="K2" s="213"/>
      <c r="L2" s="213"/>
      <c r="M2" s="214"/>
      <c r="N2" s="218">
        <f>青森市!M2</f>
        <v>0</v>
      </c>
      <c r="O2" s="219"/>
      <c r="P2" s="220"/>
      <c r="Q2" s="221">
        <f>青森市!P2</f>
        <v>0</v>
      </c>
      <c r="R2" s="222"/>
      <c r="S2" s="260"/>
      <c r="T2" s="261"/>
      <c r="U2" s="261"/>
      <c r="V2" s="262"/>
      <c r="W2" s="225">
        <f>青森市!V2</f>
        <v>0</v>
      </c>
      <c r="X2" s="226"/>
      <c r="Y2" s="226"/>
      <c r="Z2" s="226"/>
      <c r="AA2" s="227"/>
      <c r="AB2" s="256"/>
      <c r="AC2" s="263">
        <v>3</v>
      </c>
    </row>
    <row r="3" spans="1:70" ht="18" customHeight="1">
      <c r="A3" s="264" t="s">
        <v>89</v>
      </c>
      <c r="B3" s="264"/>
      <c r="C3" s="549"/>
      <c r="D3" s="210"/>
      <c r="E3" s="211"/>
      <c r="F3" s="211"/>
      <c r="G3" s="211"/>
      <c r="H3" s="211"/>
      <c r="I3" s="211"/>
      <c r="J3" s="215"/>
      <c r="K3" s="216"/>
      <c r="L3" s="216"/>
      <c r="M3" s="217"/>
      <c r="N3" s="218"/>
      <c r="O3" s="219"/>
      <c r="P3" s="220"/>
      <c r="Q3" s="223"/>
      <c r="R3" s="224"/>
      <c r="S3" s="266" t="s">
        <v>90</v>
      </c>
      <c r="T3" s="267">
        <f>G7+G11+G16+G23+K7+K11+K16+K23+O7+O23+W7+W16+W23+AA7+AA11+AA16+AA23</f>
        <v>0</v>
      </c>
      <c r="U3" s="268"/>
      <c r="V3" s="269"/>
      <c r="W3" s="228"/>
      <c r="X3" s="229"/>
      <c r="Y3" s="229"/>
      <c r="Z3" s="229"/>
      <c r="AA3" s="230"/>
      <c r="AC3" s="270"/>
    </row>
    <row r="4" spans="1:70" ht="18.95" customHeight="1">
      <c r="A4" s="271" t="s">
        <v>38</v>
      </c>
      <c r="B4" s="272"/>
      <c r="C4" s="272"/>
      <c r="D4" s="273" t="s">
        <v>121</v>
      </c>
      <c r="E4" s="274"/>
      <c r="F4" s="275" t="s">
        <v>39</v>
      </c>
      <c r="G4" s="276" t="s">
        <v>40</v>
      </c>
      <c r="H4" s="273" t="s">
        <v>12</v>
      </c>
      <c r="I4" s="274"/>
      <c r="J4" s="275" t="s">
        <v>39</v>
      </c>
      <c r="K4" s="276" t="s">
        <v>40</v>
      </c>
      <c r="L4" s="277" t="s">
        <v>129</v>
      </c>
      <c r="M4" s="274"/>
      <c r="N4" s="275" t="s">
        <v>39</v>
      </c>
      <c r="O4" s="276" t="s">
        <v>40</v>
      </c>
      <c r="P4" s="278" t="s">
        <v>130</v>
      </c>
      <c r="Q4" s="274"/>
      <c r="R4" s="275" t="s">
        <v>39</v>
      </c>
      <c r="S4" s="276" t="s">
        <v>40</v>
      </c>
      <c r="T4" s="278" t="s">
        <v>131</v>
      </c>
      <c r="U4" s="274"/>
      <c r="V4" s="275" t="s">
        <v>39</v>
      </c>
      <c r="W4" s="276" t="s">
        <v>40</v>
      </c>
      <c r="X4" s="278" t="s">
        <v>119</v>
      </c>
      <c r="Y4" s="274"/>
      <c r="Z4" s="275" t="s">
        <v>39</v>
      </c>
      <c r="AA4" s="276" t="s">
        <v>40</v>
      </c>
      <c r="AB4" s="286"/>
      <c r="AC4" s="287" t="s">
        <v>220</v>
      </c>
      <c r="AG4" s="288"/>
    </row>
    <row r="5" spans="1:70" s="301" customFormat="1" ht="18" customHeight="1">
      <c r="A5" s="550" t="s">
        <v>171</v>
      </c>
      <c r="B5" s="551"/>
      <c r="C5" s="552"/>
      <c r="D5" s="553" t="s">
        <v>448</v>
      </c>
      <c r="E5" s="554"/>
      <c r="F5" s="554"/>
      <c r="G5" s="555"/>
      <c r="H5" s="556"/>
      <c r="I5" s="557"/>
      <c r="J5" s="343"/>
      <c r="K5" s="558"/>
      <c r="L5" s="559" t="s">
        <v>320</v>
      </c>
      <c r="M5" s="560"/>
      <c r="N5" s="560"/>
      <c r="O5" s="561"/>
      <c r="P5" s="562"/>
      <c r="Q5" s="557"/>
      <c r="R5" s="343"/>
      <c r="S5" s="563"/>
      <c r="T5" s="296" t="s">
        <v>414</v>
      </c>
      <c r="U5" s="426"/>
      <c r="V5" s="298">
        <v>350</v>
      </c>
      <c r="W5" s="30"/>
      <c r="X5" s="296" t="s">
        <v>170</v>
      </c>
      <c r="Y5" s="426"/>
      <c r="Z5" s="298">
        <v>1750</v>
      </c>
      <c r="AA5" s="30"/>
      <c r="AB5" s="300"/>
      <c r="AC5" s="287"/>
      <c r="AD5" s="257"/>
      <c r="AE5" s="288"/>
      <c r="AF5" s="257"/>
      <c r="AG5" s="257"/>
      <c r="AH5" s="257"/>
      <c r="AI5" s="257"/>
      <c r="AJ5" s="257"/>
      <c r="AK5" s="257"/>
      <c r="AL5" s="257"/>
      <c r="AM5" s="257"/>
      <c r="AN5" s="257"/>
      <c r="AO5" s="257"/>
      <c r="AP5" s="257"/>
      <c r="AQ5" s="257"/>
      <c r="AR5" s="257"/>
      <c r="AS5" s="257"/>
      <c r="AT5" s="257"/>
      <c r="AU5" s="257"/>
      <c r="AV5" s="257"/>
      <c r="AW5" s="257"/>
      <c r="AX5" s="257"/>
      <c r="AY5" s="257"/>
      <c r="AZ5" s="257"/>
      <c r="BA5" s="257"/>
      <c r="BB5" s="257"/>
      <c r="BC5" s="257"/>
      <c r="BD5" s="257"/>
      <c r="BE5" s="257"/>
      <c r="BF5" s="257"/>
      <c r="BG5" s="257"/>
      <c r="BH5" s="257"/>
      <c r="BI5" s="257"/>
      <c r="BJ5" s="257"/>
      <c r="BK5" s="257"/>
      <c r="BL5" s="257"/>
      <c r="BM5" s="257"/>
      <c r="BN5" s="257"/>
      <c r="BO5" s="257"/>
      <c r="BP5" s="257"/>
      <c r="BQ5" s="257"/>
      <c r="BR5" s="257"/>
    </row>
    <row r="6" spans="1:70" s="301" customFormat="1" ht="18" customHeight="1">
      <c r="A6" s="564"/>
      <c r="B6" s="565"/>
      <c r="C6" s="566"/>
      <c r="D6" s="518" t="s">
        <v>319</v>
      </c>
      <c r="E6" s="307" t="s">
        <v>15</v>
      </c>
      <c r="F6" s="308">
        <v>5900</v>
      </c>
      <c r="G6" s="30"/>
      <c r="H6" s="518" t="s">
        <v>319</v>
      </c>
      <c r="I6" s="311" t="s">
        <v>445</v>
      </c>
      <c r="J6" s="308">
        <v>100</v>
      </c>
      <c r="K6" s="41"/>
      <c r="L6" s="382" t="s">
        <v>319</v>
      </c>
      <c r="M6" s="307" t="s">
        <v>355</v>
      </c>
      <c r="N6" s="308">
        <v>300</v>
      </c>
      <c r="O6" s="31"/>
      <c r="P6" s="567"/>
      <c r="Q6" s="385"/>
      <c r="R6" s="308"/>
      <c r="S6" s="568"/>
      <c r="T6" s="313"/>
      <c r="U6" s="385"/>
      <c r="V6" s="308"/>
      <c r="W6" s="432"/>
      <c r="X6" s="313"/>
      <c r="Y6" s="385"/>
      <c r="Z6" s="308"/>
      <c r="AA6" s="432"/>
      <c r="AB6" s="312"/>
      <c r="AC6" s="287"/>
      <c r="AD6" s="257"/>
      <c r="AE6" s="257"/>
      <c r="AF6" s="257"/>
      <c r="AG6" s="257"/>
      <c r="AH6" s="257"/>
      <c r="AI6" s="257"/>
      <c r="AJ6" s="257"/>
      <c r="AK6" s="257"/>
      <c r="AL6" s="257"/>
      <c r="AM6" s="257"/>
      <c r="AN6" s="257"/>
      <c r="AO6" s="257"/>
      <c r="AP6" s="257"/>
      <c r="AQ6" s="257"/>
      <c r="AR6" s="257"/>
      <c r="AS6" s="257"/>
      <c r="AT6" s="257"/>
      <c r="AU6" s="257"/>
      <c r="AV6" s="257"/>
      <c r="AW6" s="257"/>
      <c r="AX6" s="257"/>
      <c r="AY6" s="257"/>
      <c r="AZ6" s="257"/>
      <c r="BA6" s="257"/>
      <c r="BB6" s="257"/>
      <c r="BC6" s="257"/>
      <c r="BD6" s="257"/>
      <c r="BE6" s="257"/>
      <c r="BF6" s="257"/>
      <c r="BG6" s="257"/>
      <c r="BH6" s="257"/>
      <c r="BI6" s="257"/>
      <c r="BJ6" s="257"/>
      <c r="BK6" s="257"/>
      <c r="BL6" s="257"/>
      <c r="BM6" s="257"/>
      <c r="BN6" s="257"/>
      <c r="BO6" s="257"/>
      <c r="BP6" s="257"/>
      <c r="BQ6" s="257"/>
      <c r="BR6" s="257"/>
    </row>
    <row r="7" spans="1:70" s="301" customFormat="1" ht="18" customHeight="1">
      <c r="A7" s="569" t="s">
        <v>117</v>
      </c>
      <c r="B7" s="570"/>
      <c r="C7" s="571">
        <f>SUM(F7,J7,N7,V7,Z7)</f>
        <v>8400</v>
      </c>
      <c r="D7" s="367" t="s">
        <v>16</v>
      </c>
      <c r="E7" s="438"/>
      <c r="F7" s="329">
        <f>SUM(F5:F6)</f>
        <v>5900</v>
      </c>
      <c r="G7" s="396">
        <f>SUM(G5:G6)</f>
        <v>0</v>
      </c>
      <c r="H7" s="367" t="s">
        <v>30</v>
      </c>
      <c r="I7" s="280"/>
      <c r="J7" s="572">
        <f>SUM(J5:J6)</f>
        <v>100</v>
      </c>
      <c r="K7" s="573">
        <f>SUM(K5:K6)</f>
        <v>0</v>
      </c>
      <c r="L7" s="367" t="s">
        <v>298</v>
      </c>
      <c r="M7" s="280"/>
      <c r="N7" s="329">
        <f>SUM(N5:N6)</f>
        <v>300</v>
      </c>
      <c r="O7" s="396">
        <f>SUM(O5:O6)</f>
        <v>0</v>
      </c>
      <c r="P7" s="367"/>
      <c r="Q7" s="280"/>
      <c r="R7" s="329"/>
      <c r="S7" s="534"/>
      <c r="T7" s="367" t="s">
        <v>169</v>
      </c>
      <c r="U7" s="280"/>
      <c r="V7" s="329">
        <f>SUM(V5:V6)</f>
        <v>350</v>
      </c>
      <c r="W7" s="396">
        <f>SUM(W5:W6)</f>
        <v>0</v>
      </c>
      <c r="X7" s="367" t="s">
        <v>169</v>
      </c>
      <c r="Y7" s="280"/>
      <c r="Z7" s="329">
        <f>SUM(Z5:Z6)</f>
        <v>1750</v>
      </c>
      <c r="AA7" s="396">
        <f>SUM(AA5:AA6)</f>
        <v>0</v>
      </c>
      <c r="AB7" s="312"/>
      <c r="AC7" s="287"/>
      <c r="AD7" s="257"/>
      <c r="AE7" s="257"/>
      <c r="AF7" s="257"/>
      <c r="AG7" s="257"/>
      <c r="AH7" s="257"/>
      <c r="AI7" s="257"/>
      <c r="AJ7" s="257"/>
      <c r="AK7" s="257"/>
      <c r="AL7" s="257"/>
      <c r="AM7" s="257"/>
      <c r="AN7" s="257"/>
      <c r="AO7" s="257"/>
      <c r="AP7" s="257"/>
      <c r="AQ7" s="257"/>
      <c r="AR7" s="257"/>
      <c r="AS7" s="257"/>
      <c r="AT7" s="257"/>
      <c r="AU7" s="257"/>
      <c r="AV7" s="257"/>
      <c r="AW7" s="257"/>
      <c r="AX7" s="257"/>
      <c r="AY7" s="257"/>
      <c r="AZ7" s="257"/>
      <c r="BA7" s="257"/>
      <c r="BB7" s="257"/>
      <c r="BC7" s="257"/>
      <c r="BD7" s="257"/>
      <c r="BE7" s="257"/>
      <c r="BF7" s="257"/>
      <c r="BG7" s="257"/>
      <c r="BH7" s="257"/>
      <c r="BI7" s="257"/>
      <c r="BJ7" s="257"/>
      <c r="BK7" s="257"/>
      <c r="BL7" s="257"/>
      <c r="BM7" s="257"/>
      <c r="BN7" s="257"/>
      <c r="BO7" s="257"/>
      <c r="BP7" s="257"/>
      <c r="BQ7" s="257"/>
      <c r="BR7" s="257"/>
    </row>
    <row r="8" spans="1:70" s="301" customFormat="1" ht="18" customHeight="1">
      <c r="A8" s="574" t="s">
        <v>123</v>
      </c>
      <c r="B8" s="575" t="s">
        <v>122</v>
      </c>
      <c r="C8" s="482" t="s">
        <v>177</v>
      </c>
      <c r="D8" s="562" t="s">
        <v>83</v>
      </c>
      <c r="E8" s="292" t="s">
        <v>15</v>
      </c>
      <c r="F8" s="343">
        <v>2800</v>
      </c>
      <c r="G8" s="32"/>
      <c r="H8" s="424" t="s">
        <v>83</v>
      </c>
      <c r="I8" s="488" t="s">
        <v>444</v>
      </c>
      <c r="J8" s="293">
        <v>110</v>
      </c>
      <c r="K8" s="636"/>
      <c r="L8" s="424"/>
      <c r="M8" s="493"/>
      <c r="N8" s="293"/>
      <c r="O8" s="427"/>
      <c r="P8" s="424"/>
      <c r="Q8" s="493"/>
      <c r="R8" s="293"/>
      <c r="S8" s="576"/>
      <c r="T8" s="424"/>
      <c r="U8" s="493"/>
      <c r="V8" s="293"/>
      <c r="W8" s="427"/>
      <c r="X8" s="577" t="s">
        <v>179</v>
      </c>
      <c r="Y8" s="557"/>
      <c r="Z8" s="293">
        <v>410</v>
      </c>
      <c r="AA8" s="32"/>
      <c r="AB8" s="312"/>
      <c r="AC8" s="287"/>
      <c r="AD8" s="257"/>
      <c r="AE8" s="257"/>
      <c r="AF8" s="257"/>
      <c r="AG8" s="257"/>
      <c r="AH8" s="257"/>
      <c r="AI8" s="257"/>
      <c r="AJ8" s="257"/>
      <c r="AK8" s="257"/>
      <c r="AL8" s="257"/>
      <c r="AM8" s="257"/>
      <c r="AN8" s="257"/>
      <c r="AO8" s="257"/>
      <c r="AP8" s="257"/>
      <c r="AQ8" s="257"/>
      <c r="AR8" s="257"/>
      <c r="AS8" s="257"/>
      <c r="AT8" s="257"/>
      <c r="AU8" s="257"/>
      <c r="AV8" s="257"/>
      <c r="AW8" s="257"/>
      <c r="AX8" s="257"/>
      <c r="AY8" s="257"/>
      <c r="AZ8" s="257"/>
      <c r="BA8" s="257"/>
      <c r="BB8" s="257"/>
      <c r="BC8" s="257"/>
      <c r="BD8" s="257"/>
      <c r="BE8" s="257"/>
      <c r="BF8" s="257"/>
      <c r="BG8" s="257"/>
      <c r="BH8" s="257"/>
      <c r="BI8" s="257"/>
      <c r="BJ8" s="257"/>
      <c r="BK8" s="257"/>
      <c r="BL8" s="257"/>
      <c r="BM8" s="257"/>
      <c r="BN8" s="257"/>
      <c r="BO8" s="257"/>
      <c r="BP8" s="257"/>
      <c r="BQ8" s="257"/>
      <c r="BR8" s="257"/>
    </row>
    <row r="9" spans="1:70" s="301" customFormat="1" ht="18" customHeight="1">
      <c r="A9" s="578"/>
      <c r="B9" s="579"/>
      <c r="C9" s="429" t="s">
        <v>190</v>
      </c>
      <c r="D9" s="359" t="s">
        <v>172</v>
      </c>
      <c r="E9" s="354" t="s">
        <v>15</v>
      </c>
      <c r="F9" s="308">
        <v>3150</v>
      </c>
      <c r="G9" s="30"/>
      <c r="H9" s="313" t="s">
        <v>172</v>
      </c>
      <c r="I9" s="311" t="s">
        <v>444</v>
      </c>
      <c r="J9" s="308">
        <v>110</v>
      </c>
      <c r="K9" s="124"/>
      <c r="L9" s="384"/>
      <c r="M9" s="385"/>
      <c r="N9" s="308"/>
      <c r="O9" s="432"/>
      <c r="P9" s="313"/>
      <c r="Q9" s="385"/>
      <c r="R9" s="308"/>
      <c r="S9" s="116"/>
      <c r="T9" s="313"/>
      <c r="U9" s="385"/>
      <c r="V9" s="308"/>
      <c r="W9" s="427"/>
      <c r="X9" s="580" t="s">
        <v>180</v>
      </c>
      <c r="Y9" s="504"/>
      <c r="Z9" s="326">
        <v>880</v>
      </c>
      <c r="AA9" s="34"/>
      <c r="AB9" s="300"/>
      <c r="AC9" s="287"/>
      <c r="AD9" s="257"/>
      <c r="AE9" s="257"/>
      <c r="AF9" s="257"/>
      <c r="AG9" s="257"/>
      <c r="AH9" s="257"/>
      <c r="AI9" s="257"/>
      <c r="AJ9" s="257"/>
      <c r="AK9" s="257"/>
      <c r="AL9" s="257"/>
      <c r="AM9" s="257"/>
      <c r="AN9" s="257"/>
      <c r="AO9" s="257"/>
      <c r="AP9" s="257"/>
      <c r="AQ9" s="257"/>
      <c r="AR9" s="257"/>
      <c r="AS9" s="257"/>
      <c r="AT9" s="257"/>
      <c r="AU9" s="257"/>
      <c r="AV9" s="257"/>
      <c r="AW9" s="257"/>
      <c r="AX9" s="257"/>
      <c r="AY9" s="257"/>
      <c r="AZ9" s="257"/>
      <c r="BA9" s="257"/>
      <c r="BB9" s="257"/>
      <c r="BC9" s="257"/>
      <c r="BD9" s="257"/>
      <c r="BE9" s="257"/>
      <c r="BF9" s="257"/>
      <c r="BG9" s="257"/>
      <c r="BH9" s="257"/>
      <c r="BI9" s="257"/>
      <c r="BJ9" s="257"/>
      <c r="BK9" s="257"/>
      <c r="BL9" s="257"/>
      <c r="BM9" s="257"/>
      <c r="BN9" s="257"/>
      <c r="BO9" s="257"/>
      <c r="BP9" s="257"/>
      <c r="BQ9" s="257"/>
      <c r="BR9" s="257"/>
    </row>
    <row r="10" spans="1:70" s="301" customFormat="1" ht="18" customHeight="1">
      <c r="A10" s="581"/>
      <c r="B10" s="579"/>
      <c r="C10" s="582" t="s">
        <v>178</v>
      </c>
      <c r="D10" s="353" t="s">
        <v>174</v>
      </c>
      <c r="E10" s="307" t="s">
        <v>15</v>
      </c>
      <c r="F10" s="335">
        <v>590</v>
      </c>
      <c r="G10" s="31"/>
      <c r="H10" s="313" t="s">
        <v>174</v>
      </c>
      <c r="I10" s="311" t="s">
        <v>444</v>
      </c>
      <c r="J10" s="308">
        <v>70</v>
      </c>
      <c r="K10" s="41"/>
      <c r="L10" s="384"/>
      <c r="M10" s="385"/>
      <c r="N10" s="308"/>
      <c r="O10" s="432"/>
      <c r="P10" s="384"/>
      <c r="Q10" s="385"/>
      <c r="R10" s="308"/>
      <c r="S10" s="432"/>
      <c r="T10" s="313"/>
      <c r="U10" s="385"/>
      <c r="V10" s="308"/>
      <c r="W10" s="432"/>
      <c r="X10" s="353" t="s">
        <v>174</v>
      </c>
      <c r="Y10" s="385"/>
      <c r="Z10" s="472">
        <v>230</v>
      </c>
      <c r="AA10" s="31"/>
      <c r="AB10" s="300"/>
      <c r="AC10" s="287"/>
      <c r="AD10" s="257"/>
      <c r="AE10" s="257"/>
      <c r="AF10" s="257"/>
      <c r="AG10" s="257"/>
      <c r="AH10" s="257"/>
      <c r="AI10" s="257"/>
      <c r="AJ10" s="257"/>
      <c r="AK10" s="257"/>
      <c r="AL10" s="257"/>
      <c r="AM10" s="257"/>
      <c r="AN10" s="257"/>
      <c r="AO10" s="257"/>
      <c r="AP10" s="257"/>
      <c r="AQ10" s="257"/>
      <c r="AR10" s="257"/>
      <c r="AS10" s="257"/>
      <c r="AT10" s="257"/>
      <c r="AU10" s="257"/>
      <c r="AV10" s="257"/>
      <c r="AW10" s="257"/>
      <c r="AX10" s="257"/>
      <c r="AY10" s="257"/>
      <c r="AZ10" s="257"/>
      <c r="BA10" s="257"/>
      <c r="BB10" s="257"/>
      <c r="BC10" s="257"/>
      <c r="BD10" s="257"/>
      <c r="BE10" s="257"/>
      <c r="BF10" s="257"/>
      <c r="BG10" s="257"/>
      <c r="BH10" s="257"/>
      <c r="BI10" s="257"/>
      <c r="BJ10" s="257"/>
      <c r="BK10" s="257"/>
      <c r="BL10" s="257"/>
      <c r="BM10" s="257"/>
      <c r="BN10" s="257"/>
      <c r="BO10" s="257"/>
      <c r="BP10" s="257"/>
      <c r="BQ10" s="257"/>
      <c r="BR10" s="257"/>
    </row>
    <row r="11" spans="1:70" s="301" customFormat="1" ht="18" customHeight="1">
      <c r="A11" s="461" t="s">
        <v>82</v>
      </c>
      <c r="B11" s="583"/>
      <c r="C11" s="584">
        <f>SUM(F11,J11,Z11)</f>
        <v>8350</v>
      </c>
      <c r="D11" s="367" t="s">
        <v>169</v>
      </c>
      <c r="E11" s="438"/>
      <c r="F11" s="329">
        <f>SUM(F8:F10)</f>
        <v>6540</v>
      </c>
      <c r="G11" s="396">
        <f>SUM(G8:G10)</f>
        <v>0</v>
      </c>
      <c r="H11" s="367" t="s">
        <v>30</v>
      </c>
      <c r="I11" s="280"/>
      <c r="J11" s="369">
        <f>SUM(J8:J10)</f>
        <v>290</v>
      </c>
      <c r="K11" s="573">
        <f>SUM(K8:K10)</f>
        <v>0</v>
      </c>
      <c r="L11" s="585"/>
      <c r="M11" s="368"/>
      <c r="N11" s="369"/>
      <c r="O11" s="440"/>
      <c r="P11" s="585"/>
      <c r="Q11" s="368"/>
      <c r="R11" s="369"/>
      <c r="S11" s="440"/>
      <c r="T11" s="439"/>
      <c r="U11" s="368"/>
      <c r="V11" s="369"/>
      <c r="W11" s="440"/>
      <c r="X11" s="367" t="s">
        <v>169</v>
      </c>
      <c r="Y11" s="280"/>
      <c r="Z11" s="586">
        <f>SUM(Z8:Z10)</f>
        <v>1520</v>
      </c>
      <c r="AA11" s="396">
        <f>SUM(AA8:AA10)</f>
        <v>0</v>
      </c>
      <c r="AB11" s="312"/>
      <c r="AC11" s="287"/>
      <c r="AD11" s="257"/>
      <c r="AE11" s="257"/>
      <c r="AF11" s="257"/>
      <c r="AG11" s="257"/>
      <c r="AH11" s="257"/>
      <c r="AI11" s="257"/>
      <c r="AJ11" s="257"/>
      <c r="AK11" s="257"/>
      <c r="AL11" s="257"/>
      <c r="AM11" s="257"/>
      <c r="AN11" s="257"/>
      <c r="AO11" s="257"/>
      <c r="AP11" s="257"/>
      <c r="AQ11" s="257"/>
      <c r="AR11" s="257"/>
      <c r="AS11" s="257"/>
      <c r="AT11" s="257"/>
      <c r="AU11" s="257"/>
      <c r="AV11" s="257"/>
      <c r="AW11" s="257"/>
      <c r="AX11" s="257"/>
      <c r="AY11" s="257"/>
      <c r="AZ11" s="257"/>
      <c r="BA11" s="257"/>
      <c r="BB11" s="257"/>
      <c r="BC11" s="257"/>
      <c r="BD11" s="257"/>
      <c r="BE11" s="257"/>
      <c r="BF11" s="257"/>
      <c r="BG11" s="257"/>
      <c r="BH11" s="257"/>
      <c r="BI11" s="257"/>
      <c r="BJ11" s="257"/>
      <c r="BK11" s="257"/>
      <c r="BL11" s="257"/>
      <c r="BM11" s="257"/>
      <c r="BN11" s="257"/>
      <c r="BO11" s="257"/>
      <c r="BP11" s="257"/>
      <c r="BQ11" s="257"/>
      <c r="BR11" s="257"/>
    </row>
    <row r="12" spans="1:70" s="301" customFormat="1" ht="18" customHeight="1">
      <c r="A12" s="587" t="s">
        <v>127</v>
      </c>
      <c r="B12" s="588"/>
      <c r="C12" s="589" t="s">
        <v>191</v>
      </c>
      <c r="D12" s="296" t="s">
        <v>41</v>
      </c>
      <c r="E12" s="292" t="s">
        <v>15</v>
      </c>
      <c r="F12" s="298">
        <v>2000</v>
      </c>
      <c r="G12" s="32"/>
      <c r="H12" s="296" t="s">
        <v>41</v>
      </c>
      <c r="I12" s="297" t="s">
        <v>444</v>
      </c>
      <c r="J12" s="298">
        <v>100</v>
      </c>
      <c r="K12" s="124"/>
      <c r="L12" s="296"/>
      <c r="M12" s="426"/>
      <c r="N12" s="298"/>
      <c r="O12" s="427"/>
      <c r="P12" s="296"/>
      <c r="Q12" s="426"/>
      <c r="R12" s="298"/>
      <c r="S12" s="427"/>
      <c r="U12" s="374"/>
      <c r="V12" s="375"/>
      <c r="W12" s="299"/>
      <c r="X12" s="469" t="s">
        <v>173</v>
      </c>
      <c r="Y12" s="590"/>
      <c r="Z12" s="591">
        <v>960</v>
      </c>
      <c r="AA12" s="33"/>
      <c r="AB12" s="312"/>
      <c r="AC12" s="287"/>
      <c r="AD12" s="257"/>
      <c r="AE12" s="257"/>
      <c r="AF12" s="257"/>
      <c r="AG12" s="257"/>
      <c r="AH12" s="257"/>
      <c r="AI12" s="257"/>
      <c r="AJ12" s="257"/>
      <c r="AK12" s="257"/>
      <c r="AL12" s="257"/>
      <c r="AM12" s="257"/>
      <c r="AN12" s="257"/>
      <c r="AO12" s="257"/>
      <c r="AP12" s="257"/>
      <c r="AQ12" s="257"/>
      <c r="AR12" s="257"/>
      <c r="AS12" s="257"/>
      <c r="AT12" s="257"/>
      <c r="AU12" s="257"/>
      <c r="AV12" s="257"/>
      <c r="AW12" s="257"/>
      <c r="AX12" s="257"/>
      <c r="AY12" s="257"/>
      <c r="AZ12" s="257"/>
      <c r="BA12" s="257"/>
      <c r="BB12" s="257"/>
      <c r="BC12" s="257"/>
      <c r="BD12" s="257"/>
      <c r="BE12" s="257"/>
      <c r="BF12" s="257"/>
      <c r="BG12" s="257"/>
      <c r="BH12" s="257"/>
      <c r="BI12" s="257"/>
      <c r="BJ12" s="257"/>
      <c r="BK12" s="257"/>
      <c r="BL12" s="257"/>
      <c r="BM12" s="257"/>
      <c r="BN12" s="257"/>
      <c r="BO12" s="257"/>
      <c r="BP12" s="257"/>
      <c r="BQ12" s="257"/>
      <c r="BR12" s="257"/>
    </row>
    <row r="13" spans="1:70" s="301" customFormat="1" ht="18" customHeight="1">
      <c r="A13" s="592"/>
      <c r="B13" s="593" t="s">
        <v>124</v>
      </c>
      <c r="C13" s="456" t="s">
        <v>125</v>
      </c>
      <c r="D13" s="430" t="s">
        <v>175</v>
      </c>
      <c r="E13" s="307" t="s">
        <v>15</v>
      </c>
      <c r="F13" s="298">
        <v>2200</v>
      </c>
      <c r="G13" s="30"/>
      <c r="H13" s="353" t="s">
        <v>175</v>
      </c>
      <c r="I13" s="431" t="s">
        <v>444</v>
      </c>
      <c r="J13" s="335">
        <v>230</v>
      </c>
      <c r="K13" s="44"/>
      <c r="L13" s="353"/>
      <c r="M13" s="458"/>
      <c r="N13" s="335"/>
      <c r="O13" s="459"/>
      <c r="P13" s="353"/>
      <c r="Q13" s="458"/>
      <c r="R13" s="335"/>
      <c r="S13" s="459"/>
      <c r="T13" s="594"/>
      <c r="U13" s="338"/>
      <c r="V13" s="339"/>
      <c r="W13" s="595"/>
      <c r="X13" s="596"/>
      <c r="Y13" s="338"/>
      <c r="Z13" s="339"/>
      <c r="AA13" s="597"/>
      <c r="AB13" s="300"/>
      <c r="AC13" s="287"/>
      <c r="AD13" s="257"/>
      <c r="AE13" s="257"/>
      <c r="AF13" s="257"/>
      <c r="AG13" s="257"/>
      <c r="AH13" s="257"/>
      <c r="AI13" s="257"/>
      <c r="AJ13" s="257"/>
      <c r="AK13" s="257"/>
      <c r="AL13" s="257"/>
      <c r="AM13" s="257"/>
      <c r="AN13" s="257"/>
      <c r="AO13" s="257"/>
      <c r="AP13" s="257"/>
      <c r="AQ13" s="257"/>
      <c r="AR13" s="257"/>
      <c r="AS13" s="257"/>
      <c r="AT13" s="257"/>
      <c r="AU13" s="257"/>
      <c r="AV13" s="257"/>
      <c r="AW13" s="257"/>
      <c r="AX13" s="257"/>
      <c r="AY13" s="257"/>
      <c r="AZ13" s="257"/>
      <c r="BA13" s="257"/>
      <c r="BB13" s="257"/>
      <c r="BC13" s="257"/>
      <c r="BD13" s="257"/>
      <c r="BE13" s="257"/>
      <c r="BF13" s="257"/>
      <c r="BG13" s="257"/>
      <c r="BH13" s="257"/>
      <c r="BI13" s="257"/>
      <c r="BJ13" s="257"/>
      <c r="BK13" s="257"/>
      <c r="BL13" s="257"/>
      <c r="BM13" s="257"/>
      <c r="BN13" s="257"/>
      <c r="BO13" s="257"/>
      <c r="BP13" s="257"/>
      <c r="BQ13" s="257"/>
      <c r="BR13" s="257"/>
    </row>
    <row r="14" spans="1:70" s="301" customFormat="1" ht="18" customHeight="1">
      <c r="A14" s="592"/>
      <c r="B14" s="598"/>
      <c r="C14" s="429" t="s">
        <v>126</v>
      </c>
      <c r="D14" s="306" t="s">
        <v>176</v>
      </c>
      <c r="E14" s="599" t="s">
        <v>15</v>
      </c>
      <c r="F14" s="308">
        <v>2000</v>
      </c>
      <c r="G14" s="30"/>
      <c r="H14" s="353" t="s">
        <v>176</v>
      </c>
      <c r="I14" s="431" t="s">
        <v>444</v>
      </c>
      <c r="J14" s="335">
        <v>40</v>
      </c>
      <c r="K14" s="109"/>
      <c r="L14" s="386"/>
      <c r="M14" s="458"/>
      <c r="N14" s="335"/>
      <c r="O14" s="459"/>
      <c r="P14" s="353"/>
      <c r="Q14" s="354"/>
      <c r="R14" s="335"/>
      <c r="S14" s="600"/>
      <c r="T14" s="601" t="s">
        <v>415</v>
      </c>
      <c r="U14" s="458"/>
      <c r="V14" s="335">
        <v>150</v>
      </c>
      <c r="W14" s="30"/>
      <c r="X14" s="508" t="s">
        <v>450</v>
      </c>
      <c r="Y14" s="602"/>
      <c r="Z14" s="320">
        <v>780</v>
      </c>
      <c r="AA14" s="30"/>
      <c r="AB14" s="300"/>
      <c r="AC14" s="287"/>
      <c r="AD14" s="257"/>
      <c r="AE14" s="257"/>
      <c r="AF14" s="257"/>
      <c r="AG14" s="257"/>
      <c r="AH14" s="257"/>
      <c r="AI14" s="257"/>
      <c r="AJ14" s="257"/>
      <c r="AK14" s="257"/>
      <c r="AL14" s="257"/>
      <c r="AM14" s="257"/>
      <c r="AN14" s="257"/>
      <c r="AO14" s="257"/>
      <c r="AP14" s="257"/>
      <c r="AQ14" s="257"/>
      <c r="AR14" s="257"/>
      <c r="AS14" s="257"/>
      <c r="AT14" s="257"/>
      <c r="AU14" s="257"/>
      <c r="AV14" s="257"/>
      <c r="AW14" s="257"/>
      <c r="AX14" s="257"/>
      <c r="AY14" s="257"/>
      <c r="AZ14" s="257"/>
      <c r="BA14" s="257"/>
      <c r="BB14" s="257"/>
      <c r="BC14" s="257"/>
      <c r="BD14" s="257"/>
      <c r="BE14" s="257"/>
      <c r="BF14" s="257"/>
      <c r="BG14" s="257"/>
      <c r="BH14" s="257"/>
      <c r="BI14" s="257"/>
      <c r="BJ14" s="257"/>
      <c r="BK14" s="257"/>
      <c r="BL14" s="257"/>
      <c r="BM14" s="257"/>
      <c r="BN14" s="257"/>
      <c r="BO14" s="257"/>
      <c r="BP14" s="257"/>
      <c r="BQ14" s="257"/>
      <c r="BR14" s="257"/>
    </row>
    <row r="15" spans="1:70" s="301" customFormat="1" ht="18" customHeight="1">
      <c r="A15" s="603"/>
      <c r="B15" s="604"/>
      <c r="C15" s="605"/>
      <c r="D15" s="434"/>
      <c r="E15" s="606"/>
      <c r="G15" s="607"/>
      <c r="H15" s="313"/>
      <c r="I15" s="385"/>
      <c r="J15" s="308"/>
      <c r="K15" s="362"/>
      <c r="L15" s="567"/>
      <c r="M15" s="385"/>
      <c r="N15" s="308"/>
      <c r="O15" s="432"/>
      <c r="P15" s="567"/>
      <c r="Q15" s="385"/>
      <c r="R15" s="308"/>
      <c r="S15" s="432"/>
      <c r="T15" s="608"/>
      <c r="U15" s="385"/>
      <c r="V15" s="308"/>
      <c r="W15" s="459"/>
      <c r="X15" s="609" t="s">
        <v>181</v>
      </c>
      <c r="Y15" s="385"/>
      <c r="Z15" s="308">
        <v>270</v>
      </c>
      <c r="AA15" s="31"/>
      <c r="AB15" s="288"/>
      <c r="AC15" s="287"/>
      <c r="AD15" s="257"/>
      <c r="AE15" s="257"/>
      <c r="AF15" s="257"/>
      <c r="AG15" s="257"/>
      <c r="AH15" s="257"/>
      <c r="AI15" s="257"/>
      <c r="AJ15" s="257"/>
      <c r="AK15" s="257"/>
      <c r="AL15" s="257"/>
      <c r="AM15" s="257"/>
      <c r="AN15" s="257"/>
      <c r="AO15" s="257"/>
      <c r="AP15" s="257"/>
      <c r="AQ15" s="257"/>
      <c r="AR15" s="257"/>
      <c r="AS15" s="257"/>
      <c r="AT15" s="257"/>
      <c r="AU15" s="257"/>
      <c r="AV15" s="257"/>
      <c r="AW15" s="257"/>
      <c r="AX15" s="257"/>
      <c r="AY15" s="257"/>
      <c r="AZ15" s="257"/>
      <c r="BA15" s="257"/>
      <c r="BB15" s="257"/>
      <c r="BC15" s="257"/>
      <c r="BD15" s="257"/>
      <c r="BE15" s="257"/>
      <c r="BF15" s="257"/>
      <c r="BG15" s="257"/>
      <c r="BH15" s="257"/>
      <c r="BI15" s="257"/>
      <c r="BJ15" s="257"/>
      <c r="BK15" s="257"/>
      <c r="BL15" s="257"/>
      <c r="BM15" s="257"/>
      <c r="BN15" s="257"/>
      <c r="BO15" s="257"/>
      <c r="BP15" s="257"/>
      <c r="BQ15" s="257"/>
      <c r="BR15" s="257"/>
    </row>
    <row r="16" spans="1:70" s="301" customFormat="1" ht="18" customHeight="1">
      <c r="A16" s="610" t="s">
        <v>167</v>
      </c>
      <c r="B16" s="611"/>
      <c r="C16" s="584">
        <f>F16+J16+V16+Z16</f>
        <v>8730</v>
      </c>
      <c r="D16" s="367" t="s">
        <v>169</v>
      </c>
      <c r="E16" s="438"/>
      <c r="F16" s="329">
        <f>SUM(F12:F14)</f>
        <v>6200</v>
      </c>
      <c r="G16" s="396">
        <f>SUM(G12:G14)</f>
        <v>0</v>
      </c>
      <c r="H16" s="367" t="s">
        <v>169</v>
      </c>
      <c r="I16" s="280"/>
      <c r="J16" s="329">
        <f>SUM(J12:J15)</f>
        <v>370</v>
      </c>
      <c r="K16" s="123">
        <f>SUM(K12:K15)</f>
        <v>0</v>
      </c>
      <c r="L16" s="585"/>
      <c r="M16" s="280"/>
      <c r="N16" s="329"/>
      <c r="O16" s="440"/>
      <c r="P16" s="367"/>
      <c r="Q16" s="280"/>
      <c r="R16" s="329"/>
      <c r="S16" s="370"/>
      <c r="T16" s="367" t="s">
        <v>169</v>
      </c>
      <c r="U16" s="280"/>
      <c r="V16" s="329">
        <f>SUM(V12:V15)</f>
        <v>150</v>
      </c>
      <c r="W16" s="396">
        <f>SUM(W12:W15)</f>
        <v>0</v>
      </c>
      <c r="X16" s="367" t="s">
        <v>169</v>
      </c>
      <c r="Y16" s="280"/>
      <c r="Z16" s="329">
        <f>SUM(Z12:Z15)</f>
        <v>2010</v>
      </c>
      <c r="AA16" s="396">
        <f>SUM(AA12:AA15)</f>
        <v>0</v>
      </c>
      <c r="AB16" s="288"/>
      <c r="AC16" s="287"/>
      <c r="AD16" s="257"/>
      <c r="AE16" s="257"/>
      <c r="AF16" s="257"/>
      <c r="AG16" s="257"/>
      <c r="AH16" s="257"/>
      <c r="AI16" s="257"/>
      <c r="AJ16" s="257"/>
      <c r="AK16" s="257"/>
      <c r="AL16" s="257"/>
      <c r="AM16" s="257"/>
      <c r="AN16" s="257"/>
      <c r="AO16" s="257"/>
      <c r="AP16" s="257"/>
      <c r="AQ16" s="257"/>
      <c r="AR16" s="257"/>
      <c r="AS16" s="257"/>
      <c r="AT16" s="257"/>
      <c r="AU16" s="257"/>
      <c r="AV16" s="257"/>
      <c r="AW16" s="257"/>
      <c r="AX16" s="257"/>
      <c r="AY16" s="257"/>
      <c r="AZ16" s="257"/>
      <c r="BA16" s="257"/>
      <c r="BB16" s="257"/>
      <c r="BC16" s="257"/>
      <c r="BD16" s="257"/>
      <c r="BE16" s="257"/>
      <c r="BF16" s="257"/>
      <c r="BG16" s="257"/>
      <c r="BH16" s="257"/>
      <c r="BI16" s="257"/>
      <c r="BJ16" s="257"/>
      <c r="BK16" s="257"/>
      <c r="BL16" s="257"/>
      <c r="BM16" s="257"/>
      <c r="BN16" s="257"/>
      <c r="BO16" s="257"/>
      <c r="BP16" s="257"/>
      <c r="BQ16" s="257"/>
      <c r="BR16" s="257"/>
    </row>
    <row r="17" spans="1:70" s="301" customFormat="1" ht="18" customHeight="1">
      <c r="A17" s="612" t="s">
        <v>182</v>
      </c>
      <c r="B17" s="613"/>
      <c r="C17" s="614"/>
      <c r="D17" s="296" t="s">
        <v>308</v>
      </c>
      <c r="E17" s="305" t="s">
        <v>381</v>
      </c>
      <c r="F17" s="298">
        <v>3100</v>
      </c>
      <c r="G17" s="32"/>
      <c r="H17" s="318" t="s">
        <v>436</v>
      </c>
      <c r="I17" s="615" t="s">
        <v>444</v>
      </c>
      <c r="J17" s="320">
        <v>80</v>
      </c>
      <c r="K17" s="44"/>
      <c r="L17" s="616" t="s">
        <v>14</v>
      </c>
      <c r="M17" s="426"/>
      <c r="N17" s="298">
        <v>450</v>
      </c>
      <c r="O17" s="30"/>
      <c r="P17" s="617"/>
      <c r="Q17" s="426"/>
      <c r="R17" s="298"/>
      <c r="S17" s="427"/>
      <c r="T17" s="310" t="s">
        <v>416</v>
      </c>
      <c r="U17" s="426"/>
      <c r="V17" s="298">
        <v>400</v>
      </c>
      <c r="W17" s="32"/>
      <c r="X17" s="296" t="s">
        <v>196</v>
      </c>
      <c r="Y17" s="426"/>
      <c r="Z17" s="298">
        <v>1140</v>
      </c>
      <c r="AA17" s="32"/>
      <c r="AB17" s="288"/>
      <c r="AC17" s="287"/>
      <c r="AD17" s="257"/>
      <c r="AE17" s="257"/>
      <c r="AF17" s="257"/>
      <c r="AG17" s="257"/>
      <c r="AH17" s="257"/>
      <c r="AI17" s="257"/>
      <c r="AJ17" s="257"/>
      <c r="AK17" s="257"/>
      <c r="AL17" s="257"/>
      <c r="AM17" s="257"/>
      <c r="AN17" s="257"/>
      <c r="AO17" s="257"/>
      <c r="AP17" s="257"/>
      <c r="AQ17" s="257"/>
      <c r="AR17" s="257"/>
      <c r="AS17" s="257"/>
      <c r="AT17" s="257"/>
      <c r="AU17" s="257"/>
      <c r="AV17" s="257"/>
      <c r="AW17" s="257"/>
      <c r="AX17" s="257"/>
      <c r="AY17" s="257"/>
      <c r="AZ17" s="257"/>
      <c r="BA17" s="257"/>
      <c r="BB17" s="257"/>
      <c r="BC17" s="257"/>
      <c r="BD17" s="257"/>
      <c r="BE17" s="257"/>
      <c r="BF17" s="257"/>
      <c r="BG17" s="257"/>
      <c r="BH17" s="257"/>
      <c r="BI17" s="257"/>
      <c r="BJ17" s="257"/>
      <c r="BK17" s="257"/>
      <c r="BL17" s="257"/>
      <c r="BM17" s="257"/>
      <c r="BN17" s="257"/>
      <c r="BO17" s="257"/>
      <c r="BP17" s="257"/>
      <c r="BQ17" s="257"/>
      <c r="BR17" s="257"/>
    </row>
    <row r="18" spans="1:70" s="301" customFormat="1" ht="18" customHeight="1">
      <c r="A18" s="618"/>
      <c r="B18" s="619"/>
      <c r="C18" s="620"/>
      <c r="D18" s="621" t="s">
        <v>309</v>
      </c>
      <c r="E18" s="307" t="s">
        <v>381</v>
      </c>
      <c r="F18" s="308">
        <v>4200</v>
      </c>
      <c r="G18" s="30"/>
      <c r="H18" s="313" t="s">
        <v>437</v>
      </c>
      <c r="I18" s="311" t="s">
        <v>444</v>
      </c>
      <c r="J18" s="308">
        <v>100</v>
      </c>
      <c r="K18" s="45"/>
      <c r="L18" s="384"/>
      <c r="M18" s="385"/>
      <c r="N18" s="308"/>
      <c r="O18" s="432"/>
      <c r="P18" s="384"/>
      <c r="Q18" s="385"/>
      <c r="R18" s="308"/>
      <c r="S18" s="432"/>
      <c r="T18" s="384"/>
      <c r="U18" s="385"/>
      <c r="V18" s="308"/>
      <c r="W18" s="432"/>
      <c r="X18" s="313" t="s">
        <v>2</v>
      </c>
      <c r="Y18" s="385"/>
      <c r="Z18" s="298">
        <v>140</v>
      </c>
      <c r="AA18" s="30"/>
      <c r="AB18" s="288"/>
      <c r="AC18" s="287"/>
      <c r="AD18" s="257"/>
      <c r="AE18" s="257"/>
      <c r="AF18" s="257"/>
      <c r="AG18" s="257"/>
      <c r="AH18" s="257"/>
      <c r="AI18" s="257"/>
      <c r="AJ18" s="257"/>
      <c r="AK18" s="257"/>
      <c r="AL18" s="257"/>
      <c r="AM18" s="257"/>
      <c r="AN18" s="257"/>
      <c r="AO18" s="257"/>
      <c r="AP18" s="257"/>
      <c r="AQ18" s="257"/>
      <c r="AR18" s="257"/>
      <c r="AS18" s="257"/>
      <c r="AT18" s="257"/>
      <c r="AU18" s="257"/>
      <c r="AV18" s="257"/>
      <c r="AW18" s="257"/>
      <c r="AX18" s="257"/>
      <c r="AY18" s="257"/>
      <c r="AZ18" s="257"/>
      <c r="BA18" s="257"/>
      <c r="BB18" s="257"/>
      <c r="BC18" s="257"/>
      <c r="BD18" s="257"/>
      <c r="BE18" s="257"/>
      <c r="BF18" s="257"/>
      <c r="BG18" s="257"/>
      <c r="BH18" s="257"/>
      <c r="BI18" s="257"/>
      <c r="BJ18" s="257"/>
      <c r="BK18" s="257"/>
      <c r="BL18" s="257"/>
      <c r="BM18" s="257"/>
      <c r="BN18" s="257"/>
      <c r="BO18" s="257"/>
      <c r="BP18" s="257"/>
      <c r="BQ18" s="257"/>
      <c r="BR18" s="257"/>
    </row>
    <row r="19" spans="1:70" s="301" customFormat="1" ht="18" customHeight="1">
      <c r="A19" s="618"/>
      <c r="B19" s="619"/>
      <c r="C19" s="372"/>
      <c r="D19" s="313" t="s">
        <v>310</v>
      </c>
      <c r="E19" s="307" t="s">
        <v>15</v>
      </c>
      <c r="F19" s="308">
        <v>3400</v>
      </c>
      <c r="G19" s="30"/>
      <c r="H19" s="304" t="s">
        <v>310</v>
      </c>
      <c r="I19" s="297" t="s">
        <v>444</v>
      </c>
      <c r="J19" s="298">
        <v>100</v>
      </c>
      <c r="K19" s="124"/>
      <c r="L19" s="384"/>
      <c r="M19" s="385"/>
      <c r="N19" s="308"/>
      <c r="O19" s="432"/>
      <c r="P19" s="384"/>
      <c r="Q19" s="385"/>
      <c r="R19" s="308"/>
      <c r="S19" s="432"/>
      <c r="T19" s="384"/>
      <c r="U19" s="385"/>
      <c r="V19" s="308"/>
      <c r="W19" s="432"/>
      <c r="X19" s="313" t="s">
        <v>3</v>
      </c>
      <c r="Y19" s="385"/>
      <c r="Z19" s="298">
        <v>20</v>
      </c>
      <c r="AA19" s="30"/>
      <c r="AB19" s="288"/>
      <c r="AC19" s="287"/>
      <c r="AD19" s="257"/>
      <c r="AE19" s="257"/>
      <c r="AF19" s="257"/>
      <c r="AG19" s="257"/>
      <c r="AH19" s="257"/>
      <c r="AI19" s="257"/>
      <c r="AJ19" s="257"/>
      <c r="AK19" s="257"/>
      <c r="AL19" s="257"/>
      <c r="AM19" s="257"/>
      <c r="AN19" s="257"/>
      <c r="AO19" s="257"/>
      <c r="AP19" s="257"/>
      <c r="AQ19" s="257"/>
      <c r="AR19" s="257"/>
      <c r="AS19" s="257"/>
      <c r="AT19" s="257"/>
      <c r="AU19" s="257"/>
      <c r="AV19" s="257"/>
      <c r="AW19" s="257"/>
      <c r="AX19" s="257"/>
      <c r="AY19" s="257"/>
      <c r="AZ19" s="257"/>
      <c r="BA19" s="257"/>
      <c r="BB19" s="257"/>
      <c r="BC19" s="257"/>
      <c r="BD19" s="257"/>
      <c r="BE19" s="257"/>
      <c r="BF19" s="257"/>
      <c r="BG19" s="257"/>
      <c r="BH19" s="257"/>
      <c r="BI19" s="257"/>
      <c r="BJ19" s="257"/>
      <c r="BK19" s="257"/>
      <c r="BL19" s="257"/>
      <c r="BM19" s="257"/>
      <c r="BN19" s="257"/>
      <c r="BO19" s="257"/>
      <c r="BP19" s="257"/>
      <c r="BQ19" s="257"/>
      <c r="BR19" s="257"/>
    </row>
    <row r="20" spans="1:70" s="301" customFormat="1" ht="18" customHeight="1">
      <c r="A20" s="618"/>
      <c r="B20" s="619"/>
      <c r="C20" s="622" t="s">
        <v>282</v>
      </c>
      <c r="D20" s="313" t="s">
        <v>471</v>
      </c>
      <c r="E20" s="599"/>
      <c r="F20" s="326"/>
      <c r="G20" s="495"/>
      <c r="H20" s="366"/>
      <c r="I20" s="433"/>
      <c r="J20" s="326"/>
      <c r="K20" s="362"/>
      <c r="L20" s="384"/>
      <c r="M20" s="385"/>
      <c r="N20" s="308"/>
      <c r="O20" s="432"/>
      <c r="P20" s="384"/>
      <c r="Q20" s="385"/>
      <c r="R20" s="308"/>
      <c r="S20" s="432"/>
      <c r="T20" s="384"/>
      <c r="U20" s="385"/>
      <c r="V20" s="308"/>
      <c r="W20" s="432"/>
      <c r="X20" s="384"/>
      <c r="Y20" s="385"/>
      <c r="Z20" s="308"/>
      <c r="AA20" s="432"/>
      <c r="AB20" s="288"/>
      <c r="AC20" s="287"/>
      <c r="AD20" s="257"/>
      <c r="AE20" s="257"/>
      <c r="AF20" s="257"/>
      <c r="AG20" s="257"/>
      <c r="AH20" s="257"/>
      <c r="AI20" s="257"/>
      <c r="AJ20" s="257"/>
      <c r="AK20" s="257"/>
      <c r="AL20" s="257"/>
      <c r="AM20" s="257"/>
      <c r="AN20" s="257"/>
      <c r="AO20" s="257"/>
      <c r="AP20" s="257"/>
      <c r="AQ20" s="257"/>
      <c r="AR20" s="257"/>
      <c r="AS20" s="257"/>
      <c r="AT20" s="257"/>
      <c r="AU20" s="257"/>
      <c r="AV20" s="257"/>
      <c r="AW20" s="257"/>
      <c r="AX20" s="257"/>
      <c r="AY20" s="257"/>
      <c r="AZ20" s="257"/>
      <c r="BA20" s="257"/>
      <c r="BB20" s="257"/>
      <c r="BC20" s="257"/>
      <c r="BD20" s="257"/>
      <c r="BE20" s="257"/>
      <c r="BF20" s="257"/>
      <c r="BG20" s="257"/>
      <c r="BH20" s="257"/>
      <c r="BI20" s="257"/>
      <c r="BJ20" s="257"/>
      <c r="BK20" s="257"/>
      <c r="BL20" s="257"/>
      <c r="BM20" s="257"/>
      <c r="BN20" s="257"/>
      <c r="BO20" s="257"/>
      <c r="BP20" s="257"/>
      <c r="BQ20" s="257"/>
      <c r="BR20" s="257"/>
    </row>
    <row r="21" spans="1:70" s="301" customFormat="1" ht="18" customHeight="1">
      <c r="A21" s="618"/>
      <c r="B21" s="619"/>
      <c r="C21" s="623"/>
      <c r="D21" s="313" t="s">
        <v>184</v>
      </c>
      <c r="E21" s="307" t="s">
        <v>15</v>
      </c>
      <c r="F21" s="308">
        <v>2200</v>
      </c>
      <c r="G21" s="30"/>
      <c r="H21" s="318" t="s">
        <v>184</v>
      </c>
      <c r="I21" s="615" t="s">
        <v>444</v>
      </c>
      <c r="J21" s="320">
        <v>50</v>
      </c>
      <c r="K21" s="44"/>
      <c r="L21" s="384"/>
      <c r="M21" s="385"/>
      <c r="N21" s="308"/>
      <c r="O21" s="432"/>
      <c r="P21" s="384"/>
      <c r="Q21" s="385"/>
      <c r="R21" s="308"/>
      <c r="S21" s="432"/>
      <c r="T21" s="384"/>
      <c r="U21" s="385"/>
      <c r="V21" s="308"/>
      <c r="W21" s="432"/>
      <c r="X21" s="313"/>
      <c r="Y21" s="385"/>
      <c r="Z21" s="308"/>
      <c r="AA21" s="432"/>
      <c r="AB21" s="288"/>
      <c r="AC21" s="287"/>
      <c r="AD21" s="257"/>
      <c r="AE21" s="257"/>
      <c r="AF21" s="257"/>
      <c r="AG21" s="257"/>
      <c r="AH21" s="257"/>
      <c r="AI21" s="257"/>
      <c r="AJ21" s="257"/>
      <c r="AK21" s="257"/>
      <c r="AL21" s="257"/>
      <c r="AM21" s="257"/>
      <c r="AN21" s="257"/>
      <c r="AO21" s="257"/>
      <c r="AP21" s="257"/>
      <c r="AQ21" s="257"/>
      <c r="AR21" s="257"/>
      <c r="AS21" s="257"/>
      <c r="AT21" s="257"/>
      <c r="AU21" s="257"/>
      <c r="AV21" s="257"/>
      <c r="AW21" s="257"/>
      <c r="AX21" s="257"/>
      <c r="AY21" s="257"/>
      <c r="AZ21" s="257"/>
      <c r="BA21" s="257"/>
      <c r="BB21" s="257"/>
      <c r="BC21" s="257"/>
      <c r="BD21" s="257"/>
      <c r="BE21" s="257"/>
      <c r="BF21" s="257"/>
      <c r="BG21" s="257"/>
      <c r="BH21" s="257"/>
      <c r="BI21" s="257"/>
      <c r="BJ21" s="257"/>
      <c r="BK21" s="257"/>
      <c r="BL21" s="257"/>
      <c r="BM21" s="257"/>
      <c r="BN21" s="257"/>
      <c r="BO21" s="257"/>
      <c r="BP21" s="257"/>
      <c r="BQ21" s="257"/>
      <c r="BR21" s="257"/>
    </row>
    <row r="22" spans="1:70" s="301" customFormat="1" ht="18" customHeight="1">
      <c r="A22" s="624"/>
      <c r="B22" s="625"/>
      <c r="C22" s="582" t="s">
        <v>283</v>
      </c>
      <c r="D22" s="313" t="s">
        <v>187</v>
      </c>
      <c r="E22" s="354" t="s">
        <v>15</v>
      </c>
      <c r="F22" s="308">
        <v>470</v>
      </c>
      <c r="G22" s="31"/>
      <c r="H22" s="313" t="s">
        <v>187</v>
      </c>
      <c r="I22" s="311" t="s">
        <v>444</v>
      </c>
      <c r="J22" s="308">
        <v>20</v>
      </c>
      <c r="K22" s="41"/>
      <c r="L22" s="386"/>
      <c r="M22" s="458"/>
      <c r="N22" s="335"/>
      <c r="O22" s="459"/>
      <c r="P22" s="386"/>
      <c r="Q22" s="458"/>
      <c r="R22" s="335"/>
      <c r="S22" s="459"/>
      <c r="T22" s="386"/>
      <c r="U22" s="458"/>
      <c r="V22" s="335"/>
      <c r="W22" s="459"/>
      <c r="X22" s="353"/>
      <c r="Y22" s="458"/>
      <c r="Z22" s="335"/>
      <c r="AA22" s="459"/>
      <c r="AB22" s="288"/>
      <c r="AC22" s="287"/>
      <c r="AD22" s="257"/>
      <c r="AE22" s="257"/>
      <c r="AF22" s="257"/>
      <c r="AG22" s="257"/>
      <c r="AH22" s="257"/>
      <c r="AI22" s="257"/>
      <c r="AJ22" s="257"/>
      <c r="AK22" s="257"/>
      <c r="AL22" s="257"/>
      <c r="AM22" s="257"/>
      <c r="AN22" s="257"/>
      <c r="AO22" s="257"/>
      <c r="AP22" s="257"/>
      <c r="AQ22" s="257"/>
      <c r="AR22" s="257"/>
      <c r="AS22" s="257"/>
      <c r="AT22" s="257"/>
      <c r="AU22" s="257"/>
      <c r="AV22" s="257"/>
      <c r="AW22" s="257"/>
      <c r="AX22" s="257"/>
      <c r="AY22" s="257"/>
      <c r="AZ22" s="257"/>
      <c r="BA22" s="257"/>
      <c r="BB22" s="257"/>
      <c r="BC22" s="257"/>
      <c r="BD22" s="257"/>
      <c r="BE22" s="257"/>
      <c r="BF22" s="257"/>
      <c r="BG22" s="257"/>
      <c r="BH22" s="257"/>
      <c r="BI22" s="257"/>
      <c r="BJ22" s="257"/>
      <c r="BK22" s="257"/>
      <c r="BL22" s="257"/>
      <c r="BM22" s="257"/>
      <c r="BN22" s="257"/>
      <c r="BO22" s="257"/>
      <c r="BP22" s="257"/>
      <c r="BQ22" s="257"/>
      <c r="BR22" s="257"/>
    </row>
    <row r="23" spans="1:70" s="301" customFormat="1" ht="18" customHeight="1">
      <c r="A23" s="389" t="s">
        <v>117</v>
      </c>
      <c r="B23" s="514"/>
      <c r="C23" s="584">
        <f>F23+J23+N23+V23+Z23</f>
        <v>15870</v>
      </c>
      <c r="D23" s="367" t="s">
        <v>166</v>
      </c>
      <c r="E23" s="626"/>
      <c r="F23" s="627">
        <f>SUM(F17:F22)</f>
        <v>13370</v>
      </c>
      <c r="G23" s="396">
        <f>SUM(G17:G22)</f>
        <v>0</v>
      </c>
      <c r="H23" s="367" t="s">
        <v>30</v>
      </c>
      <c r="I23" s="280"/>
      <c r="J23" s="369">
        <f>SUM(J17:J22)</f>
        <v>350</v>
      </c>
      <c r="K23" s="573">
        <f>SUM(K17:K22)</f>
        <v>0</v>
      </c>
      <c r="L23" s="367" t="s">
        <v>169</v>
      </c>
      <c r="M23" s="280"/>
      <c r="N23" s="329">
        <f>SUM(N17:N22)</f>
        <v>450</v>
      </c>
      <c r="O23" s="396">
        <f>SUM(O17:O22)</f>
        <v>0</v>
      </c>
      <c r="P23" s="585"/>
      <c r="Q23" s="280"/>
      <c r="R23" s="329"/>
      <c r="S23" s="440"/>
      <c r="T23" s="367" t="s">
        <v>169</v>
      </c>
      <c r="U23" s="280"/>
      <c r="V23" s="329">
        <f>SUM(V17:V22)</f>
        <v>400</v>
      </c>
      <c r="W23" s="396">
        <f>SUM(W17:W22)</f>
        <v>0</v>
      </c>
      <c r="X23" s="367" t="s">
        <v>169</v>
      </c>
      <c r="Y23" s="280"/>
      <c r="Z23" s="329">
        <f>SUM(Z17:Z22)</f>
        <v>1300</v>
      </c>
      <c r="AA23" s="396">
        <f>SUM(AA17:AA22)</f>
        <v>0</v>
      </c>
      <c r="AB23" s="288"/>
      <c r="AC23" s="287"/>
      <c r="AD23" s="257"/>
      <c r="AE23" s="257"/>
      <c r="AF23" s="257"/>
      <c r="AG23" s="257"/>
      <c r="AH23" s="257"/>
      <c r="AI23" s="257"/>
      <c r="AJ23" s="257"/>
      <c r="AK23" s="257"/>
      <c r="AL23" s="257"/>
      <c r="AM23" s="257"/>
      <c r="AN23" s="257"/>
      <c r="AO23" s="257"/>
      <c r="AP23" s="257"/>
      <c r="AQ23" s="257"/>
      <c r="AR23" s="257"/>
      <c r="AS23" s="257"/>
      <c r="AT23" s="257"/>
      <c r="AU23" s="257"/>
      <c r="AV23" s="257"/>
      <c r="AW23" s="257"/>
      <c r="AX23" s="257"/>
      <c r="AY23" s="257"/>
      <c r="AZ23" s="257"/>
      <c r="BA23" s="257"/>
      <c r="BB23" s="257"/>
      <c r="BC23" s="257"/>
      <c r="BD23" s="257"/>
      <c r="BE23" s="257"/>
      <c r="BF23" s="257"/>
      <c r="BG23" s="257"/>
      <c r="BH23" s="257"/>
      <c r="BI23" s="257"/>
      <c r="BJ23" s="257"/>
      <c r="BK23" s="257"/>
      <c r="BL23" s="257"/>
      <c r="BM23" s="257"/>
      <c r="BN23" s="257"/>
      <c r="BO23" s="257"/>
      <c r="BP23" s="257"/>
      <c r="BQ23" s="257"/>
      <c r="BR23" s="257"/>
    </row>
    <row r="24" spans="1:70" s="301" customFormat="1" ht="18" customHeight="1">
      <c r="A24" s="591"/>
      <c r="B24" s="591"/>
      <c r="C24" s="591"/>
      <c r="D24" s="398" t="s">
        <v>321</v>
      </c>
      <c r="E24" s="628"/>
      <c r="F24" s="629"/>
      <c r="G24" s="630"/>
      <c r="H24" s="631"/>
      <c r="I24" s="590"/>
      <c r="J24" s="591"/>
      <c r="K24" s="632"/>
      <c r="L24" s="633"/>
      <c r="M24" s="590"/>
      <c r="N24" s="591"/>
      <c r="O24" s="630"/>
      <c r="Q24" s="590"/>
      <c r="R24" s="591"/>
      <c r="S24" s="632"/>
      <c r="T24" s="633"/>
      <c r="U24" s="590"/>
      <c r="V24" s="591"/>
      <c r="W24" s="630"/>
      <c r="X24" s="633"/>
      <c r="Y24" s="590"/>
      <c r="Z24" s="591"/>
      <c r="AA24" s="630"/>
      <c r="AB24" s="288"/>
      <c r="AC24" s="634"/>
      <c r="AD24" s="257"/>
      <c r="AE24" s="257"/>
      <c r="AF24" s="257"/>
      <c r="AG24" s="257"/>
      <c r="AH24" s="257"/>
      <c r="AI24" s="257"/>
      <c r="AJ24" s="257"/>
      <c r="AK24" s="257"/>
      <c r="AL24" s="257"/>
      <c r="AM24" s="257"/>
      <c r="AN24" s="257"/>
      <c r="AO24" s="257"/>
      <c r="AP24" s="257"/>
      <c r="AQ24" s="257"/>
      <c r="AR24" s="257"/>
      <c r="AS24" s="257"/>
      <c r="AT24" s="257"/>
      <c r="AU24" s="257"/>
      <c r="AV24" s="257"/>
      <c r="AW24" s="257"/>
      <c r="AX24" s="257"/>
      <c r="AY24" s="257"/>
      <c r="AZ24" s="257"/>
      <c r="BA24" s="257"/>
      <c r="BB24" s="257"/>
      <c r="BC24" s="257"/>
      <c r="BD24" s="257"/>
      <c r="BE24" s="257"/>
      <c r="BF24" s="257"/>
      <c r="BG24" s="257"/>
      <c r="BH24" s="257"/>
      <c r="BI24" s="257"/>
      <c r="BJ24" s="257"/>
      <c r="BK24" s="257"/>
      <c r="BL24" s="257"/>
      <c r="BM24" s="257"/>
      <c r="BN24" s="257"/>
      <c r="BO24" s="257"/>
      <c r="BP24" s="257"/>
      <c r="BQ24" s="257"/>
      <c r="BR24" s="257"/>
    </row>
    <row r="25" spans="1:70" s="301" customFormat="1" ht="18" customHeight="1">
      <c r="A25" s="288"/>
      <c r="B25" s="288"/>
      <c r="C25" s="634"/>
      <c r="D25" s="398" t="s">
        <v>387</v>
      </c>
      <c r="E25" s="257"/>
      <c r="F25" s="257"/>
      <c r="G25" s="257"/>
      <c r="H25" s="257"/>
      <c r="I25" s="257"/>
      <c r="J25" s="398" t="s">
        <v>292</v>
      </c>
      <c r="K25" s="257"/>
      <c r="L25" s="257"/>
      <c r="M25" s="257"/>
      <c r="N25" s="257"/>
      <c r="O25" s="257"/>
      <c r="P25" s="257"/>
      <c r="Q25" s="257"/>
      <c r="R25" s="257"/>
      <c r="S25" s="257"/>
      <c r="T25" s="257"/>
      <c r="U25" s="257"/>
      <c r="V25" s="257"/>
      <c r="W25" s="257"/>
      <c r="X25" s="257"/>
      <c r="Y25" s="257"/>
      <c r="Z25" s="257"/>
      <c r="AA25" s="257"/>
      <c r="AB25" s="257"/>
      <c r="AC25" s="257"/>
      <c r="AD25" s="257"/>
      <c r="AE25" s="257"/>
      <c r="AF25" s="257"/>
      <c r="AG25" s="257"/>
      <c r="AH25" s="257"/>
      <c r="AI25" s="257"/>
      <c r="AJ25" s="257"/>
      <c r="AK25" s="257"/>
      <c r="AL25" s="257"/>
      <c r="AM25" s="257"/>
      <c r="AN25" s="257"/>
      <c r="AO25" s="257"/>
      <c r="AP25" s="257"/>
      <c r="AQ25" s="257"/>
      <c r="AR25" s="257"/>
    </row>
    <row r="26" spans="1:70" s="301" customFormat="1" ht="18" customHeight="1">
      <c r="A26" s="288"/>
      <c r="B26" s="288"/>
      <c r="C26" s="634"/>
      <c r="E26" s="257"/>
      <c r="F26" s="257"/>
      <c r="G26" s="257"/>
      <c r="H26" s="257"/>
      <c r="I26" s="257"/>
      <c r="J26" s="257"/>
      <c r="K26" s="257"/>
      <c r="L26" s="257"/>
      <c r="M26" s="257"/>
      <c r="N26" s="257"/>
      <c r="O26" s="257"/>
      <c r="P26" s="257"/>
      <c r="Q26" s="257"/>
      <c r="R26" s="257"/>
      <c r="S26" s="257"/>
      <c r="T26" s="257"/>
      <c r="U26" s="257"/>
      <c r="V26" s="257"/>
      <c r="W26" s="257"/>
      <c r="X26" s="257"/>
      <c r="Y26" s="257"/>
      <c r="Z26" s="257"/>
      <c r="AA26" s="257"/>
      <c r="AB26" s="257"/>
      <c r="AC26" s="257"/>
      <c r="AD26" s="257"/>
      <c r="AE26" s="257"/>
      <c r="AF26" s="257"/>
      <c r="AG26" s="257"/>
      <c r="AH26" s="257"/>
      <c r="AI26" s="257"/>
      <c r="AJ26" s="257"/>
      <c r="AK26" s="257"/>
      <c r="AL26" s="257"/>
      <c r="AM26" s="257"/>
      <c r="AN26" s="257"/>
      <c r="AO26" s="257"/>
      <c r="AP26" s="257"/>
      <c r="AQ26" s="257"/>
      <c r="AR26" s="257"/>
    </row>
    <row r="27" spans="1:70" s="301" customFormat="1" ht="18" customHeight="1">
      <c r="A27" s="538"/>
      <c r="B27" s="538"/>
      <c r="C27" s="634"/>
      <c r="D27" s="257"/>
      <c r="E27" s="257"/>
      <c r="F27" s="257"/>
      <c r="G27" s="257"/>
      <c r="H27" s="257"/>
      <c r="I27" s="257"/>
      <c r="J27" s="257"/>
      <c r="K27" s="257"/>
      <c r="L27" s="257"/>
      <c r="M27" s="257"/>
      <c r="N27" s="257"/>
      <c r="O27" s="257"/>
      <c r="P27" s="257"/>
      <c r="Q27" s="257"/>
      <c r="R27" s="257"/>
      <c r="S27" s="257"/>
      <c r="T27" s="257"/>
      <c r="U27" s="257"/>
      <c r="V27" s="257"/>
      <c r="W27" s="257"/>
      <c r="X27" s="397" t="s">
        <v>143</v>
      </c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  <c r="AI27" s="257"/>
      <c r="AJ27" s="257"/>
      <c r="AK27" s="257"/>
      <c r="AL27" s="257"/>
      <c r="AM27" s="257"/>
      <c r="AN27" s="257"/>
      <c r="AO27" s="257"/>
      <c r="AP27" s="257"/>
      <c r="AQ27" s="257"/>
      <c r="AR27" s="257"/>
    </row>
    <row r="28" spans="1:70" s="301" customFormat="1" ht="15" customHeight="1">
      <c r="A28" s="397"/>
      <c r="B28" s="397"/>
      <c r="E28" s="399"/>
      <c r="F28" s="397"/>
      <c r="G28" s="408"/>
      <c r="H28" s="397"/>
      <c r="I28" s="399"/>
      <c r="J28" s="397"/>
      <c r="K28" s="400"/>
      <c r="L28" s="397"/>
      <c r="M28" s="399"/>
      <c r="N28" s="397"/>
      <c r="O28" s="400"/>
      <c r="P28" s="397"/>
      <c r="Q28" s="399"/>
      <c r="R28" s="397"/>
      <c r="S28" s="400"/>
      <c r="T28" s="397"/>
      <c r="U28" s="399"/>
      <c r="V28" s="397"/>
      <c r="W28" s="400"/>
      <c r="X28" s="397"/>
      <c r="Y28" s="399"/>
      <c r="Z28" s="397"/>
      <c r="AA28" s="400"/>
      <c r="AB28" s="401"/>
      <c r="AC28" s="402"/>
      <c r="AD28" s="257"/>
      <c r="AE28" s="257"/>
      <c r="AF28" s="257"/>
      <c r="AG28" s="257"/>
      <c r="AH28" s="257"/>
      <c r="AI28" s="257"/>
      <c r="AJ28" s="257"/>
      <c r="AK28" s="257"/>
      <c r="AL28" s="257"/>
      <c r="AM28" s="257"/>
      <c r="AN28" s="257"/>
      <c r="AO28" s="257"/>
      <c r="AP28" s="257"/>
      <c r="AQ28" s="257"/>
      <c r="AR28" s="257"/>
      <c r="AS28" s="257"/>
      <c r="AT28" s="257"/>
      <c r="AU28" s="257"/>
      <c r="AV28" s="257"/>
      <c r="AW28" s="257"/>
      <c r="AX28" s="257"/>
      <c r="AY28" s="257"/>
      <c r="AZ28" s="257"/>
      <c r="BA28" s="257"/>
      <c r="BB28" s="257"/>
      <c r="BC28" s="257"/>
      <c r="BD28" s="257"/>
      <c r="BE28" s="257"/>
      <c r="BF28" s="257"/>
      <c r="BG28" s="257"/>
      <c r="BH28" s="257"/>
      <c r="BI28" s="257"/>
      <c r="BJ28" s="257"/>
      <c r="BK28" s="257"/>
      <c r="BL28" s="257"/>
      <c r="BM28" s="257"/>
      <c r="BN28" s="257"/>
      <c r="BO28" s="257"/>
      <c r="BP28" s="257"/>
      <c r="BQ28" s="257"/>
      <c r="BR28" s="257"/>
    </row>
    <row r="29" spans="1:70" s="301" customFormat="1" ht="15" customHeight="1">
      <c r="A29" s="397"/>
      <c r="B29" s="397"/>
      <c r="E29" s="399"/>
      <c r="F29" s="397"/>
      <c r="G29" s="400"/>
      <c r="H29" s="397"/>
      <c r="I29" s="399"/>
      <c r="J29" s="397"/>
      <c r="K29" s="400"/>
      <c r="L29" s="397"/>
      <c r="M29" s="399"/>
      <c r="N29" s="397"/>
      <c r="O29" s="400"/>
      <c r="R29" s="397"/>
      <c r="S29" s="400"/>
      <c r="T29" s="397"/>
      <c r="U29" s="399"/>
      <c r="V29" s="397"/>
      <c r="W29" s="400"/>
      <c r="Y29" s="399"/>
      <c r="Z29" s="397"/>
      <c r="AA29" s="400"/>
      <c r="AB29" s="401"/>
      <c r="AC29" s="402"/>
      <c r="AD29" s="257"/>
      <c r="AE29" s="257"/>
      <c r="AF29" s="257"/>
      <c r="AG29" s="257"/>
      <c r="AH29" s="257"/>
      <c r="AI29" s="257"/>
      <c r="AJ29" s="257"/>
      <c r="AK29" s="257"/>
      <c r="AL29" s="257"/>
      <c r="AM29" s="257"/>
      <c r="AN29" s="257"/>
      <c r="AO29" s="257"/>
      <c r="AP29" s="257"/>
      <c r="AQ29" s="257"/>
      <c r="AR29" s="257"/>
      <c r="AS29" s="257"/>
      <c r="AT29" s="257"/>
      <c r="AU29" s="257"/>
      <c r="AV29" s="257"/>
      <c r="AW29" s="257"/>
      <c r="AX29" s="257"/>
      <c r="AY29" s="257"/>
      <c r="AZ29" s="257"/>
      <c r="BA29" s="257"/>
      <c r="BB29" s="257"/>
      <c r="BC29" s="257"/>
      <c r="BD29" s="257"/>
      <c r="BE29" s="257"/>
      <c r="BF29" s="257"/>
      <c r="BG29" s="257"/>
      <c r="BH29" s="257"/>
      <c r="BI29" s="257"/>
      <c r="BJ29" s="257"/>
      <c r="BK29" s="257"/>
      <c r="BL29" s="257"/>
      <c r="BM29" s="257"/>
      <c r="BN29" s="257"/>
      <c r="BO29" s="257"/>
      <c r="BP29" s="257"/>
      <c r="BQ29" s="257"/>
      <c r="BR29" s="257"/>
    </row>
    <row r="30" spans="1:70" s="301" customFormat="1" ht="15" customHeight="1">
      <c r="A30" s="397"/>
      <c r="B30" s="397"/>
      <c r="C30" s="635"/>
      <c r="E30" s="399"/>
      <c r="F30" s="397"/>
      <c r="G30" s="400"/>
      <c r="H30" s="397"/>
      <c r="I30" s="399"/>
      <c r="J30" s="397"/>
      <c r="K30" s="400"/>
      <c r="L30" s="397"/>
      <c r="M30" s="399"/>
      <c r="N30" s="397"/>
      <c r="O30" s="400"/>
      <c r="P30" s="397"/>
      <c r="Q30" s="399"/>
      <c r="R30" s="397"/>
      <c r="S30" s="400"/>
      <c r="T30" s="397"/>
      <c r="U30" s="399"/>
      <c r="V30" s="397"/>
      <c r="W30" s="400"/>
      <c r="Y30" s="399"/>
      <c r="Z30" s="397"/>
      <c r="AA30" s="400"/>
      <c r="AB30" s="401"/>
      <c r="AC30" s="402"/>
      <c r="AD30" s="257"/>
      <c r="AE30" s="257"/>
      <c r="AF30" s="257"/>
      <c r="AG30" s="257"/>
      <c r="AH30" s="257"/>
      <c r="AI30" s="257"/>
      <c r="AJ30" s="257"/>
      <c r="AK30" s="257"/>
      <c r="AL30" s="257"/>
      <c r="AM30" s="257"/>
      <c r="AN30" s="257"/>
      <c r="AO30" s="257"/>
      <c r="AP30" s="257"/>
      <c r="AQ30" s="257"/>
      <c r="AR30" s="257"/>
      <c r="AS30" s="257"/>
      <c r="AT30" s="257"/>
      <c r="AU30" s="257"/>
      <c r="AV30" s="257"/>
      <c r="AW30" s="257"/>
      <c r="AX30" s="257"/>
      <c r="AY30" s="257"/>
      <c r="AZ30" s="257"/>
      <c r="BA30" s="257"/>
      <c r="BB30" s="257"/>
      <c r="BC30" s="257"/>
      <c r="BD30" s="257"/>
      <c r="BE30" s="257"/>
      <c r="BF30" s="257"/>
      <c r="BG30" s="257"/>
      <c r="BH30" s="257"/>
      <c r="BI30" s="257"/>
      <c r="BJ30" s="257"/>
      <c r="BK30" s="257"/>
      <c r="BL30" s="257"/>
      <c r="BM30" s="257"/>
      <c r="BN30" s="257"/>
      <c r="BO30" s="257"/>
      <c r="BP30" s="257"/>
      <c r="BQ30" s="257"/>
      <c r="BR30" s="257"/>
    </row>
    <row r="31" spans="1:70" s="301" customFormat="1" ht="15" customHeight="1">
      <c r="A31" s="397"/>
      <c r="B31" s="397"/>
      <c r="C31" s="403"/>
      <c r="D31" s="409"/>
      <c r="E31" s="399"/>
      <c r="F31" s="397"/>
      <c r="G31" s="405"/>
      <c r="H31" s="409"/>
      <c r="I31" s="407"/>
      <c r="J31" s="397"/>
      <c r="K31" s="405"/>
      <c r="L31" s="397"/>
      <c r="M31" s="399"/>
      <c r="N31" s="397"/>
      <c r="O31" s="408"/>
      <c r="P31" s="409"/>
      <c r="Q31" s="407"/>
      <c r="R31" s="397"/>
      <c r="S31" s="405"/>
      <c r="T31" s="409"/>
      <c r="U31" s="407"/>
      <c r="V31" s="397"/>
      <c r="W31" s="405"/>
      <c r="Y31" s="399"/>
      <c r="AA31" s="408"/>
      <c r="AB31" s="397"/>
      <c r="AC31" s="402"/>
      <c r="AD31" s="257"/>
      <c r="AE31" s="257"/>
      <c r="AF31" s="257"/>
      <c r="AG31" s="257"/>
      <c r="AH31" s="257"/>
      <c r="AI31" s="257"/>
      <c r="AJ31" s="257"/>
      <c r="AK31" s="257"/>
      <c r="AL31" s="257"/>
      <c r="AM31" s="257"/>
      <c r="AN31" s="257"/>
      <c r="AO31" s="257"/>
      <c r="AP31" s="257"/>
      <c r="AQ31" s="257"/>
      <c r="AR31" s="257"/>
      <c r="AS31" s="257"/>
      <c r="AT31" s="257"/>
      <c r="AU31" s="257"/>
      <c r="AV31" s="257"/>
      <c r="AW31" s="257"/>
      <c r="AX31" s="257"/>
      <c r="AY31" s="257"/>
      <c r="AZ31" s="257"/>
      <c r="BA31" s="257"/>
      <c r="BB31" s="257"/>
      <c r="BC31" s="257"/>
      <c r="BD31" s="257"/>
      <c r="BE31" s="257"/>
      <c r="BF31" s="257"/>
      <c r="BG31" s="257"/>
      <c r="BH31" s="257"/>
      <c r="BI31" s="257"/>
      <c r="BJ31" s="257"/>
      <c r="BK31" s="257"/>
      <c r="BL31" s="257"/>
      <c r="BM31" s="257"/>
      <c r="BN31" s="257"/>
      <c r="BO31" s="257"/>
      <c r="BP31" s="257"/>
      <c r="BQ31" s="257"/>
      <c r="BR31" s="257"/>
    </row>
    <row r="32" spans="1:70" s="301" customFormat="1" ht="15" customHeight="1">
      <c r="A32" s="397"/>
      <c r="B32" s="397"/>
      <c r="C32" s="397"/>
      <c r="D32" s="397"/>
      <c r="E32" s="399"/>
      <c r="F32" s="397"/>
      <c r="G32" s="408"/>
      <c r="H32" s="397"/>
      <c r="I32" s="399"/>
      <c r="J32" s="397"/>
      <c r="K32" s="408"/>
      <c r="L32" s="397"/>
      <c r="M32" s="399"/>
      <c r="N32" s="397"/>
      <c r="O32" s="408"/>
      <c r="P32" s="397"/>
      <c r="Q32" s="399"/>
      <c r="R32" s="397"/>
      <c r="S32" s="408"/>
      <c r="T32" s="397"/>
      <c r="U32" s="399"/>
      <c r="V32" s="397"/>
      <c r="W32" s="408"/>
      <c r="X32" s="397"/>
      <c r="Y32" s="399"/>
      <c r="Z32" s="397"/>
      <c r="AA32" s="408"/>
      <c r="AB32" s="257"/>
      <c r="AC32" s="257"/>
      <c r="AD32" s="257"/>
      <c r="AE32" s="257"/>
      <c r="AF32" s="257"/>
      <c r="AG32" s="257"/>
      <c r="AH32" s="257"/>
      <c r="AI32" s="257"/>
      <c r="AJ32" s="257"/>
      <c r="AK32" s="257"/>
      <c r="AL32" s="257"/>
      <c r="AM32" s="257"/>
      <c r="AN32" s="257"/>
      <c r="AO32" s="257"/>
      <c r="AP32" s="257"/>
      <c r="AQ32" s="257"/>
      <c r="AR32" s="257"/>
      <c r="AS32" s="257"/>
      <c r="AT32" s="257"/>
      <c r="AU32" s="257"/>
      <c r="AV32" s="257"/>
      <c r="AW32" s="257"/>
      <c r="AX32" s="257"/>
      <c r="AY32" s="257"/>
      <c r="AZ32" s="257"/>
      <c r="BA32" s="257"/>
      <c r="BB32" s="257"/>
      <c r="BC32" s="257"/>
      <c r="BD32" s="257"/>
      <c r="BE32" s="257"/>
      <c r="BF32" s="257"/>
      <c r="BG32" s="257"/>
      <c r="BH32" s="257"/>
      <c r="BI32" s="257"/>
      <c r="BJ32" s="257"/>
      <c r="BK32" s="257"/>
      <c r="BL32" s="257"/>
      <c r="BM32" s="257"/>
      <c r="BN32" s="257"/>
      <c r="BO32" s="257"/>
      <c r="BP32" s="257"/>
      <c r="BQ32" s="257"/>
      <c r="BR32" s="257"/>
    </row>
    <row r="33" spans="1:70" s="301" customFormat="1" ht="15" customHeight="1">
      <c r="A33" s="397"/>
      <c r="B33" s="397"/>
      <c r="C33" s="397"/>
      <c r="D33" s="397"/>
      <c r="E33" s="399"/>
      <c r="F33" s="397"/>
      <c r="G33" s="408"/>
      <c r="H33" s="397"/>
      <c r="I33" s="399"/>
      <c r="J33" s="397"/>
      <c r="K33" s="408"/>
      <c r="L33" s="397"/>
      <c r="M33" s="399"/>
      <c r="N33" s="397"/>
      <c r="O33" s="408"/>
      <c r="P33" s="397"/>
      <c r="Q33" s="399"/>
      <c r="R33" s="397"/>
      <c r="S33" s="408"/>
      <c r="T33" s="397"/>
      <c r="U33" s="399"/>
      <c r="V33" s="397"/>
      <c r="W33" s="408"/>
      <c r="X33" s="397"/>
      <c r="Y33" s="399"/>
      <c r="Z33" s="397"/>
      <c r="AA33" s="408"/>
      <c r="AB33" s="542"/>
      <c r="AC33" s="257"/>
      <c r="AD33" s="257"/>
      <c r="AE33" s="257"/>
      <c r="AF33" s="257"/>
      <c r="AG33" s="257"/>
      <c r="AH33" s="257"/>
      <c r="AI33" s="257"/>
      <c r="AJ33" s="257"/>
      <c r="AK33" s="257"/>
      <c r="AL33" s="257"/>
      <c r="AM33" s="257"/>
      <c r="AN33" s="257"/>
      <c r="AO33" s="257"/>
      <c r="AP33" s="257"/>
      <c r="AQ33" s="257"/>
      <c r="AR33" s="257"/>
      <c r="AS33" s="257"/>
      <c r="AT33" s="257"/>
      <c r="AU33" s="257"/>
      <c r="AV33" s="257"/>
      <c r="AW33" s="257"/>
      <c r="AX33" s="257"/>
      <c r="AY33" s="257"/>
      <c r="AZ33" s="257"/>
      <c r="BA33" s="257"/>
      <c r="BB33" s="257"/>
      <c r="BC33" s="257"/>
      <c r="BD33" s="257"/>
      <c r="BE33" s="257"/>
      <c r="BF33" s="257"/>
      <c r="BG33" s="257"/>
      <c r="BH33" s="257"/>
      <c r="BI33" s="257"/>
      <c r="BJ33" s="257"/>
      <c r="BK33" s="257"/>
      <c r="BL33" s="257"/>
      <c r="BM33" s="257"/>
      <c r="BN33" s="257"/>
      <c r="BO33" s="257"/>
      <c r="BP33" s="257"/>
      <c r="BQ33" s="257"/>
      <c r="BR33" s="257"/>
    </row>
    <row r="34" spans="1:70" ht="17.100000000000001" customHeight="1">
      <c r="A34" s="397"/>
      <c r="B34" s="397"/>
      <c r="C34" s="397"/>
      <c r="D34" s="397"/>
      <c r="E34" s="399"/>
      <c r="F34" s="397"/>
      <c r="G34" s="410"/>
      <c r="H34" s="397"/>
      <c r="I34" s="399"/>
      <c r="J34" s="397"/>
      <c r="K34" s="410"/>
      <c r="L34" s="397"/>
      <c r="M34" s="399"/>
      <c r="N34" s="397"/>
      <c r="O34" s="410"/>
      <c r="P34" s="397"/>
      <c r="Q34" s="399"/>
      <c r="R34" s="397"/>
      <c r="S34" s="410"/>
      <c r="T34" s="397"/>
      <c r="U34" s="399"/>
      <c r="V34" s="397"/>
      <c r="W34" s="410"/>
      <c r="X34" s="397"/>
      <c r="Y34" s="399"/>
      <c r="Z34" s="397"/>
      <c r="AA34" s="410"/>
    </row>
    <row r="35" spans="1:70" ht="17.100000000000001" customHeight="1">
      <c r="A35" s="397"/>
      <c r="B35" s="397"/>
      <c r="C35" s="397"/>
      <c r="D35" s="397"/>
      <c r="E35" s="399"/>
      <c r="F35" s="397"/>
      <c r="G35" s="410"/>
      <c r="H35" s="397"/>
      <c r="I35" s="399"/>
      <c r="J35" s="397"/>
      <c r="K35" s="410"/>
      <c r="L35" s="397"/>
      <c r="M35" s="399"/>
      <c r="N35" s="397"/>
      <c r="O35" s="410"/>
      <c r="P35" s="397"/>
      <c r="Q35" s="399"/>
      <c r="R35" s="397"/>
      <c r="S35" s="410"/>
      <c r="T35" s="397"/>
      <c r="U35" s="399"/>
      <c r="V35" s="397"/>
      <c r="W35" s="410"/>
      <c r="X35" s="397"/>
      <c r="Y35" s="399"/>
      <c r="Z35" s="397"/>
      <c r="AA35" s="410"/>
    </row>
    <row r="36" spans="1:70" ht="17.100000000000001" customHeight="1">
      <c r="A36" s="397"/>
      <c r="B36" s="397"/>
      <c r="C36" s="397"/>
      <c r="D36" s="397"/>
      <c r="E36" s="399"/>
      <c r="F36" s="397"/>
      <c r="G36" s="410"/>
      <c r="H36" s="397"/>
      <c r="I36" s="399"/>
      <c r="J36" s="397"/>
      <c r="K36" s="410"/>
      <c r="L36" s="397"/>
      <c r="M36" s="399"/>
      <c r="N36" s="397"/>
      <c r="O36" s="410"/>
      <c r="P36" s="397"/>
      <c r="Q36" s="399"/>
      <c r="R36" s="397"/>
      <c r="S36" s="410"/>
      <c r="T36" s="397"/>
      <c r="U36" s="399"/>
      <c r="V36" s="397"/>
      <c r="W36" s="410"/>
      <c r="X36" s="397"/>
      <c r="Y36" s="399"/>
      <c r="Z36" s="397"/>
      <c r="AA36" s="410"/>
    </row>
    <row r="37" spans="1:70" ht="17.100000000000001" customHeight="1">
      <c r="A37" s="397"/>
      <c r="B37" s="397"/>
      <c r="C37" s="397"/>
      <c r="D37" s="397"/>
      <c r="E37" s="399"/>
      <c r="F37" s="397"/>
      <c r="G37" s="410"/>
      <c r="H37" s="397"/>
      <c r="I37" s="399"/>
      <c r="J37" s="397"/>
      <c r="K37" s="410"/>
      <c r="L37" s="397"/>
      <c r="M37" s="399"/>
      <c r="N37" s="397"/>
      <c r="O37" s="410"/>
      <c r="P37" s="397"/>
      <c r="Q37" s="399"/>
      <c r="R37" s="397"/>
      <c r="S37" s="410"/>
      <c r="T37" s="397"/>
      <c r="U37" s="399"/>
      <c r="V37" s="397"/>
      <c r="W37" s="410"/>
      <c r="X37" s="397"/>
      <c r="Y37" s="399"/>
      <c r="Z37" s="397"/>
      <c r="AA37" s="410"/>
    </row>
    <row r="38" spans="1:70" ht="12">
      <c r="A38" s="397"/>
      <c r="B38" s="397"/>
      <c r="C38" s="397"/>
      <c r="D38" s="397"/>
      <c r="E38" s="399"/>
      <c r="F38" s="397"/>
      <c r="G38" s="410"/>
      <c r="H38" s="397"/>
      <c r="I38" s="399"/>
      <c r="J38" s="397"/>
      <c r="K38" s="410"/>
      <c r="L38" s="397"/>
      <c r="M38" s="399"/>
      <c r="N38" s="397"/>
      <c r="O38" s="410"/>
      <c r="P38" s="397"/>
      <c r="Q38" s="399"/>
      <c r="R38" s="397"/>
      <c r="S38" s="410"/>
      <c r="T38" s="397"/>
      <c r="U38" s="399"/>
      <c r="V38" s="397"/>
      <c r="W38" s="410"/>
      <c r="X38" s="397"/>
      <c r="Y38" s="399"/>
      <c r="Z38" s="397"/>
      <c r="AA38" s="410"/>
    </row>
    <row r="39" spans="1:70" ht="12">
      <c r="A39" s="397"/>
      <c r="B39" s="397"/>
      <c r="C39" s="397"/>
      <c r="D39" s="397"/>
      <c r="F39" s="397"/>
      <c r="G39" s="410"/>
      <c r="H39" s="397"/>
      <c r="J39" s="397"/>
      <c r="K39" s="410"/>
      <c r="L39" s="397"/>
      <c r="N39" s="397"/>
      <c r="O39" s="410"/>
      <c r="P39" s="397"/>
      <c r="R39" s="397"/>
      <c r="S39" s="410"/>
      <c r="T39" s="397"/>
      <c r="V39" s="397"/>
      <c r="W39" s="410"/>
      <c r="X39" s="397"/>
      <c r="Z39" s="397"/>
      <c r="AA39" s="410"/>
    </row>
    <row r="40" spans="1:70" ht="12">
      <c r="A40" s="397"/>
      <c r="B40" s="397"/>
      <c r="C40" s="397"/>
      <c r="D40" s="397"/>
      <c r="F40" s="397"/>
      <c r="G40" s="410"/>
      <c r="H40" s="397"/>
      <c r="J40" s="397"/>
      <c r="K40" s="410"/>
      <c r="L40" s="397"/>
      <c r="N40" s="397"/>
      <c r="O40" s="410"/>
      <c r="P40" s="397"/>
      <c r="R40" s="397"/>
      <c r="S40" s="410"/>
      <c r="T40" s="397"/>
      <c r="V40" s="397"/>
      <c r="W40" s="410"/>
      <c r="X40" s="397"/>
      <c r="Z40" s="397"/>
      <c r="AA40" s="410"/>
    </row>
    <row r="41" spans="1:70" ht="12">
      <c r="A41" s="397"/>
      <c r="B41" s="397"/>
      <c r="C41" s="397"/>
      <c r="D41" s="397"/>
      <c r="F41" s="397"/>
      <c r="G41" s="410"/>
      <c r="H41" s="397"/>
      <c r="J41" s="397"/>
      <c r="K41" s="410"/>
      <c r="L41" s="397"/>
      <c r="N41" s="397"/>
      <c r="O41" s="410"/>
      <c r="P41" s="397"/>
      <c r="R41" s="397"/>
      <c r="S41" s="410"/>
      <c r="T41" s="397"/>
      <c r="V41" s="397"/>
      <c r="W41" s="410"/>
      <c r="X41" s="397"/>
      <c r="Z41" s="397"/>
      <c r="AA41" s="410"/>
    </row>
    <row r="42" spans="1:70">
      <c r="A42" s="397"/>
      <c r="B42" s="397"/>
      <c r="C42" s="397"/>
      <c r="D42" s="397"/>
      <c r="F42" s="397"/>
      <c r="H42" s="397"/>
      <c r="J42" s="397"/>
      <c r="L42" s="397"/>
      <c r="N42" s="397"/>
      <c r="P42" s="397"/>
      <c r="R42" s="397"/>
      <c r="T42" s="397"/>
      <c r="V42" s="397"/>
      <c r="X42" s="397"/>
      <c r="Z42" s="397"/>
    </row>
    <row r="43" spans="1:70">
      <c r="A43" s="397"/>
      <c r="B43" s="397"/>
      <c r="C43" s="397"/>
      <c r="D43" s="397"/>
      <c r="F43" s="397"/>
      <c r="H43" s="397"/>
      <c r="J43" s="397"/>
      <c r="L43" s="397"/>
      <c r="N43" s="397"/>
      <c r="P43" s="397"/>
      <c r="R43" s="397"/>
      <c r="T43" s="397"/>
      <c r="V43" s="397"/>
      <c r="X43" s="397"/>
      <c r="Z43" s="397"/>
    </row>
    <row r="53" spans="3:12">
      <c r="C53" s="301"/>
      <c r="D53" s="301"/>
      <c r="E53" s="301"/>
      <c r="F53" s="301"/>
      <c r="G53" s="301"/>
      <c r="H53" s="301"/>
      <c r="I53" s="301"/>
      <c r="J53" s="301"/>
      <c r="K53" s="301"/>
    </row>
    <row r="54" spans="3:12">
      <c r="C54" s="411"/>
      <c r="D54" s="411"/>
      <c r="E54" s="411"/>
      <c r="F54" s="411"/>
      <c r="G54" s="411"/>
      <c r="H54" s="411"/>
      <c r="I54" s="301"/>
      <c r="J54" s="301"/>
      <c r="K54" s="301"/>
      <c r="L54" s="301"/>
    </row>
  </sheetData>
  <sheetProtection algorithmName="SHA-512" hashValue="VQEmU0nzHQGWjOFIObd2l+ES45D2t/Jmn43l1EVN+7ojQQ+7Y91pO7SvHOq1T+SePCI0zNWwIHuujaUBLE0YYw==" saltValue="mc1zvO5hNBN8gp5BxmDCGQ==" spinCount="100000" sheet="1" objects="1" scenarios="1" selectLockedCells="1"/>
  <mergeCells count="26">
    <mergeCell ref="AC4:AC23"/>
    <mergeCell ref="A1:C1"/>
    <mergeCell ref="J1:M1"/>
    <mergeCell ref="A2:C2"/>
    <mergeCell ref="D2:I3"/>
    <mergeCell ref="J2:M3"/>
    <mergeCell ref="A3:C3"/>
    <mergeCell ref="Q2:R3"/>
    <mergeCell ref="Q1:R1"/>
    <mergeCell ref="T1:V2"/>
    <mergeCell ref="T3:V3"/>
    <mergeCell ref="W1:AA1"/>
    <mergeCell ref="W2:AA3"/>
    <mergeCell ref="S1:S2"/>
    <mergeCell ref="E1:I1"/>
    <mergeCell ref="O1:P1"/>
    <mergeCell ref="N2:P3"/>
    <mergeCell ref="L5:O5"/>
    <mergeCell ref="D5:G5"/>
    <mergeCell ref="A17:A22"/>
    <mergeCell ref="A4:C4"/>
    <mergeCell ref="A12:A15"/>
    <mergeCell ref="B8:B10"/>
    <mergeCell ref="A8:A10"/>
    <mergeCell ref="B13:B14"/>
    <mergeCell ref="A5:C6"/>
  </mergeCells>
  <phoneticPr fontId="9"/>
  <conditionalFormatting sqref="G6:G23">
    <cfRule type="expression" dxfId="21" priority="34" stopIfTrue="1">
      <formula>F6&lt;G6</formula>
    </cfRule>
  </conditionalFormatting>
  <conditionalFormatting sqref="K5:K23">
    <cfRule type="expression" dxfId="20" priority="1" stopIfTrue="1">
      <formula>J5&lt;K5</formula>
    </cfRule>
  </conditionalFormatting>
  <conditionalFormatting sqref="O6:O23">
    <cfRule type="expression" dxfId="19" priority="5" stopIfTrue="1">
      <formula>N6&lt;O6</formula>
    </cfRule>
  </conditionalFormatting>
  <conditionalFormatting sqref="S14 S16">
    <cfRule type="expression" dxfId="18" priority="2" stopIfTrue="1">
      <formula>R14&lt;S14</formula>
    </cfRule>
  </conditionalFormatting>
  <conditionalFormatting sqref="W5:W23">
    <cfRule type="expression" dxfId="17" priority="19" stopIfTrue="1">
      <formula>V5&lt;W5</formula>
    </cfRule>
  </conditionalFormatting>
  <conditionalFormatting sqref="AA5:AA23">
    <cfRule type="expression" dxfId="16" priority="15" stopIfTrue="1">
      <formula>Z5&lt;AA5</formula>
    </cfRule>
  </conditionalFormatting>
  <pageMargins left="0.59055118110236227" right="0.19685039370078741" top="0.39370078740157483" bottom="0.39370078740157483" header="0.51181102362204722" footer="0.51181102362204722"/>
  <pageSetup paperSize="9" scale="98" orientation="landscape" horizontalDpi="300" verticalDpi="300" r:id="rId1"/>
  <headerFooter alignWithMargins="0"/>
  <ignoredErrors>
    <ignoredError sqref="D2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FD8DB-7590-4ED5-9596-5751F1CBF539}">
  <sheetPr codeName="Sheet6">
    <pageSetUpPr fitToPage="1"/>
  </sheetPr>
  <dimension ref="A1:BQ56"/>
  <sheetViews>
    <sheetView showGridLines="0" showZeros="0" zoomScaleNormal="100" workbookViewId="0">
      <selection activeCell="F5" sqref="F5"/>
    </sheetView>
  </sheetViews>
  <sheetFormatPr defaultRowHeight="11.25"/>
  <cols>
    <col min="1" max="1" width="3.375" style="257" customWidth="1"/>
    <col min="2" max="2" width="7.25" style="257" customWidth="1"/>
    <col min="3" max="3" width="7.125" style="257" customWidth="1"/>
    <col min="4" max="4" width="2.625" style="257" customWidth="1"/>
    <col min="5" max="5" width="4.875" style="257" customWidth="1"/>
    <col min="6" max="7" width="7.125" style="257" customWidth="1"/>
    <col min="8" max="8" width="1.625" style="257" customWidth="1"/>
    <col min="9" max="9" width="5.125" style="257" customWidth="1"/>
    <col min="10" max="11" width="7.125" style="257" customWidth="1"/>
    <col min="12" max="12" width="1.25" style="257" customWidth="1"/>
    <col min="13" max="13" width="5.125" style="257" customWidth="1"/>
    <col min="14" max="15" width="7.125" style="257" customWidth="1"/>
    <col min="16" max="16" width="1.25" style="257" customWidth="1"/>
    <col min="17" max="17" width="5.125" style="257" customWidth="1"/>
    <col min="18" max="19" width="7.125" style="257" customWidth="1"/>
    <col min="20" max="20" width="1.25" style="257" customWidth="1"/>
    <col min="21" max="21" width="5.125" style="257" customWidth="1"/>
    <col min="22" max="22" width="7.125" style="257" customWidth="1"/>
    <col min="23" max="23" width="8.875" style="257" customWidth="1"/>
    <col min="24" max="24" width="1.25" style="257" customWidth="1"/>
    <col min="25" max="25" width="5.125" style="257" customWidth="1"/>
    <col min="26" max="26" width="7.125" style="257" customWidth="1"/>
    <col min="27" max="27" width="0.5" style="257" customWidth="1"/>
    <col min="28" max="28" width="2.75" style="257" customWidth="1"/>
    <col min="29" max="29" width="3" style="257" customWidth="1"/>
    <col min="30" max="30" width="5.875" style="257" customWidth="1"/>
    <col min="31" max="31" width="3.375" style="257" customWidth="1"/>
    <col min="32" max="16384" width="9" style="257"/>
  </cols>
  <sheetData>
    <row r="1" spans="1:69" ht="15" customHeight="1">
      <c r="A1" s="243">
        <f>青森市!A1</f>
        <v>45931</v>
      </c>
      <c r="B1" s="244"/>
      <c r="C1" s="245" t="s">
        <v>33</v>
      </c>
      <c r="D1" s="246">
        <f>青森市!D1</f>
        <v>0</v>
      </c>
      <c r="E1" s="246"/>
      <c r="F1" s="246"/>
      <c r="G1" s="246"/>
      <c r="H1" s="247"/>
      <c r="I1" s="231" t="s">
        <v>34</v>
      </c>
      <c r="J1" s="232"/>
      <c r="K1" s="232"/>
      <c r="L1" s="233"/>
      <c r="M1" s="245" t="s">
        <v>275</v>
      </c>
      <c r="N1" s="248">
        <f>青森市!N1</f>
        <v>0</v>
      </c>
      <c r="O1" s="249"/>
      <c r="P1" s="250" t="s">
        <v>36</v>
      </c>
      <c r="Q1" s="251"/>
      <c r="R1" s="250" t="s">
        <v>88</v>
      </c>
      <c r="S1" s="252">
        <f>青森市!S1</f>
        <v>0</v>
      </c>
      <c r="T1" s="253"/>
      <c r="U1" s="254"/>
      <c r="V1" s="414" t="s">
        <v>37</v>
      </c>
      <c r="W1" s="415"/>
      <c r="X1" s="415"/>
      <c r="Y1" s="415"/>
      <c r="Z1" s="416"/>
      <c r="AA1" s="256"/>
    </row>
    <row r="2" spans="1:69" ht="18" customHeight="1">
      <c r="A2" s="258" t="s">
        <v>202</v>
      </c>
      <c r="B2" s="259"/>
      <c r="C2" s="210">
        <f>青森市!C2</f>
        <v>0</v>
      </c>
      <c r="D2" s="211"/>
      <c r="E2" s="211"/>
      <c r="F2" s="211"/>
      <c r="G2" s="211"/>
      <c r="H2" s="211"/>
      <c r="I2" s="212">
        <f>青森市!I2</f>
        <v>0</v>
      </c>
      <c r="J2" s="213"/>
      <c r="K2" s="213"/>
      <c r="L2" s="214"/>
      <c r="M2" s="218">
        <f>青森市!M2</f>
        <v>0</v>
      </c>
      <c r="N2" s="219"/>
      <c r="O2" s="220"/>
      <c r="P2" s="221">
        <f>青森市!P2</f>
        <v>0</v>
      </c>
      <c r="Q2" s="222"/>
      <c r="R2" s="260"/>
      <c r="S2" s="261"/>
      <c r="T2" s="261"/>
      <c r="U2" s="262"/>
      <c r="V2" s="225">
        <f>青森市!V2</f>
        <v>0</v>
      </c>
      <c r="W2" s="226"/>
      <c r="X2" s="226"/>
      <c r="Y2" s="226"/>
      <c r="Z2" s="227"/>
      <c r="AA2" s="256"/>
      <c r="AB2" s="263">
        <v>4</v>
      </c>
    </row>
    <row r="3" spans="1:69" ht="18" customHeight="1">
      <c r="A3" s="264" t="s">
        <v>203</v>
      </c>
      <c r="B3" s="265"/>
      <c r="C3" s="210"/>
      <c r="D3" s="211"/>
      <c r="E3" s="211"/>
      <c r="F3" s="211"/>
      <c r="G3" s="211"/>
      <c r="H3" s="211"/>
      <c r="I3" s="215"/>
      <c r="J3" s="216"/>
      <c r="K3" s="216"/>
      <c r="L3" s="217"/>
      <c r="M3" s="218"/>
      <c r="N3" s="219"/>
      <c r="O3" s="220"/>
      <c r="P3" s="223"/>
      <c r="Q3" s="224"/>
      <c r="R3" s="266" t="s">
        <v>204</v>
      </c>
      <c r="S3" s="267">
        <f>F11+F17+F23+J11+J17+J23+Z11+Z17+Z23</f>
        <v>0</v>
      </c>
      <c r="T3" s="268"/>
      <c r="U3" s="269"/>
      <c r="V3" s="228"/>
      <c r="W3" s="229"/>
      <c r="X3" s="229"/>
      <c r="Y3" s="229"/>
      <c r="Z3" s="230"/>
      <c r="AB3" s="270"/>
    </row>
    <row r="4" spans="1:69" ht="18.95" customHeight="1">
      <c r="A4" s="271" t="s">
        <v>38</v>
      </c>
      <c r="B4" s="272"/>
      <c r="C4" s="273" t="s">
        <v>205</v>
      </c>
      <c r="D4" s="274"/>
      <c r="E4" s="275" t="s">
        <v>39</v>
      </c>
      <c r="F4" s="276" t="s">
        <v>40</v>
      </c>
      <c r="G4" s="273" t="s">
        <v>12</v>
      </c>
      <c r="H4" s="274"/>
      <c r="I4" s="275" t="s">
        <v>39</v>
      </c>
      <c r="J4" s="276" t="s">
        <v>40</v>
      </c>
      <c r="K4" s="277" t="s">
        <v>129</v>
      </c>
      <c r="L4" s="274"/>
      <c r="M4" s="275" t="s">
        <v>39</v>
      </c>
      <c r="N4" s="276" t="s">
        <v>40</v>
      </c>
      <c r="O4" s="278" t="s">
        <v>206</v>
      </c>
      <c r="P4" s="274"/>
      <c r="Q4" s="275" t="s">
        <v>39</v>
      </c>
      <c r="R4" s="276" t="s">
        <v>40</v>
      </c>
      <c r="S4" s="278" t="s">
        <v>207</v>
      </c>
      <c r="T4" s="274"/>
      <c r="U4" s="275" t="s">
        <v>39</v>
      </c>
      <c r="V4" s="276" t="s">
        <v>40</v>
      </c>
      <c r="W4" s="278" t="s">
        <v>208</v>
      </c>
      <c r="X4" s="274"/>
      <c r="Y4" s="275" t="s">
        <v>39</v>
      </c>
      <c r="Z4" s="276" t="s">
        <v>40</v>
      </c>
      <c r="AA4" s="286"/>
      <c r="AB4" s="287" t="s">
        <v>313</v>
      </c>
      <c r="AF4" s="288"/>
    </row>
    <row r="5" spans="1:69" s="301" customFormat="1" ht="18" customHeight="1">
      <c r="A5" s="637" t="s">
        <v>189</v>
      </c>
      <c r="B5" s="589" t="s">
        <v>192</v>
      </c>
      <c r="C5" s="296" t="s">
        <v>434</v>
      </c>
      <c r="D5" s="307" t="s">
        <v>15</v>
      </c>
      <c r="E5" s="298">
        <v>2500</v>
      </c>
      <c r="F5" s="30"/>
      <c r="G5" s="638" t="s">
        <v>429</v>
      </c>
      <c r="H5" s="297" t="s">
        <v>445</v>
      </c>
      <c r="I5" s="639">
        <v>490</v>
      </c>
      <c r="J5" s="124"/>
      <c r="K5" s="296"/>
      <c r="L5" s="426"/>
      <c r="M5" s="298"/>
      <c r="N5" s="427"/>
      <c r="O5" s="296"/>
      <c r="P5" s="426"/>
      <c r="Q5" s="298"/>
      <c r="R5" s="427"/>
      <c r="S5" s="310"/>
      <c r="T5" s="426"/>
      <c r="U5" s="298"/>
      <c r="V5" s="299"/>
      <c r="W5" s="638"/>
      <c r="X5" s="426"/>
      <c r="Y5" s="639"/>
      <c r="Z5" s="640"/>
      <c r="AA5" s="300"/>
      <c r="AB5" s="287"/>
      <c r="AC5" s="257"/>
      <c r="AD5" s="288"/>
      <c r="AE5" s="257"/>
      <c r="AF5" s="257"/>
      <c r="AG5" s="257"/>
      <c r="AH5" s="257"/>
      <c r="AI5" s="257"/>
      <c r="AJ5" s="257"/>
      <c r="AK5" s="257"/>
      <c r="AL5" s="257"/>
      <c r="AM5" s="257"/>
      <c r="AN5" s="257"/>
      <c r="AO5" s="257"/>
      <c r="AP5" s="257"/>
      <c r="AQ5" s="257"/>
      <c r="AR5" s="257"/>
      <c r="AS5" s="257"/>
      <c r="AT5" s="257"/>
      <c r="AU5" s="257"/>
      <c r="AV5" s="257"/>
      <c r="AW5" s="257"/>
      <c r="AX5" s="257"/>
      <c r="AY5" s="257"/>
      <c r="AZ5" s="257"/>
      <c r="BA5" s="257"/>
      <c r="BB5" s="257"/>
      <c r="BC5" s="257"/>
      <c r="BD5" s="257"/>
      <c r="BE5" s="257"/>
      <c r="BF5" s="257"/>
      <c r="BG5" s="257"/>
      <c r="BH5" s="257"/>
      <c r="BI5" s="257"/>
      <c r="BJ5" s="257"/>
      <c r="BK5" s="257"/>
      <c r="BL5" s="257"/>
      <c r="BM5" s="257"/>
      <c r="BN5" s="257"/>
      <c r="BO5" s="257"/>
      <c r="BP5" s="257"/>
      <c r="BQ5" s="257"/>
    </row>
    <row r="6" spans="1:69" s="301" customFormat="1" ht="18" customHeight="1">
      <c r="A6" s="641"/>
      <c r="B6" s="642" t="s">
        <v>193</v>
      </c>
      <c r="C6" s="430" t="s">
        <v>435</v>
      </c>
      <c r="D6" s="307" t="s">
        <v>15</v>
      </c>
      <c r="E6" s="298">
        <v>2400</v>
      </c>
      <c r="F6" s="30"/>
      <c r="G6" s="643" t="s">
        <v>430</v>
      </c>
      <c r="H6" s="311" t="s">
        <v>444</v>
      </c>
      <c r="I6" s="644">
        <v>200</v>
      </c>
      <c r="J6" s="41"/>
      <c r="K6" s="384"/>
      <c r="L6" s="385"/>
      <c r="M6" s="308"/>
      <c r="N6" s="432"/>
      <c r="O6" s="384"/>
      <c r="P6" s="385"/>
      <c r="Q6" s="308"/>
      <c r="R6" s="432"/>
      <c r="S6" s="384"/>
      <c r="T6" s="385"/>
      <c r="U6" s="308"/>
      <c r="V6" s="432"/>
      <c r="W6" s="645"/>
      <c r="X6" s="385"/>
      <c r="Y6" s="639"/>
      <c r="Z6" s="640"/>
      <c r="AA6" s="312"/>
      <c r="AB6" s="287"/>
      <c r="AC6" s="257"/>
      <c r="AD6" s="257"/>
      <c r="AE6" s="257"/>
      <c r="AF6" s="257"/>
      <c r="AG6" s="257"/>
      <c r="AH6" s="257"/>
      <c r="AI6" s="257"/>
      <c r="AJ6" s="257"/>
      <c r="AK6" s="257"/>
      <c r="AL6" s="257"/>
      <c r="AM6" s="257"/>
      <c r="AN6" s="257"/>
      <c r="AO6" s="257"/>
      <c r="AP6" s="257"/>
      <c r="AQ6" s="257"/>
      <c r="AR6" s="257"/>
      <c r="AS6" s="257"/>
      <c r="AT6" s="257"/>
      <c r="AU6" s="257"/>
      <c r="AV6" s="257"/>
      <c r="AW6" s="257"/>
      <c r="AX6" s="257"/>
      <c r="AY6" s="257"/>
      <c r="AZ6" s="257"/>
      <c r="BA6" s="257"/>
      <c r="BB6" s="257"/>
      <c r="BC6" s="257"/>
      <c r="BD6" s="257"/>
      <c r="BE6" s="257"/>
      <c r="BF6" s="257"/>
      <c r="BG6" s="257"/>
      <c r="BH6" s="257"/>
      <c r="BI6" s="257"/>
      <c r="BJ6" s="257"/>
      <c r="BK6" s="257"/>
      <c r="BL6" s="257"/>
      <c r="BM6" s="257"/>
      <c r="BN6" s="257"/>
      <c r="BO6" s="257"/>
      <c r="BP6" s="257"/>
      <c r="BQ6" s="257"/>
    </row>
    <row r="7" spans="1:69" s="301" customFormat="1" ht="18" customHeight="1">
      <c r="A7" s="641"/>
      <c r="B7" s="454"/>
      <c r="C7" s="313" t="s">
        <v>183</v>
      </c>
      <c r="D7" s="307" t="s">
        <v>15</v>
      </c>
      <c r="E7" s="308">
        <v>900</v>
      </c>
      <c r="F7" s="30"/>
      <c r="G7" s="313" t="s">
        <v>183</v>
      </c>
      <c r="H7" s="311" t="s">
        <v>444</v>
      </c>
      <c r="I7" s="308">
        <v>40</v>
      </c>
      <c r="J7" s="41"/>
      <c r="K7" s="384"/>
      <c r="L7" s="385"/>
      <c r="M7" s="308"/>
      <c r="N7" s="432"/>
      <c r="O7" s="384"/>
      <c r="P7" s="385"/>
      <c r="Q7" s="308"/>
      <c r="R7" s="432"/>
      <c r="S7" s="384"/>
      <c r="T7" s="385"/>
      <c r="U7" s="308"/>
      <c r="V7" s="432"/>
      <c r="W7" s="384"/>
      <c r="X7" s="385"/>
      <c r="Y7" s="308"/>
      <c r="Z7" s="432"/>
      <c r="AA7" s="312"/>
      <c r="AB7" s="287"/>
      <c r="AC7" s="257"/>
      <c r="AD7" s="257"/>
      <c r="AE7" s="257"/>
      <c r="AF7" s="257"/>
      <c r="AG7" s="257"/>
      <c r="AH7" s="257"/>
      <c r="AI7" s="257"/>
      <c r="AJ7" s="257"/>
      <c r="AK7" s="257"/>
      <c r="AL7" s="257"/>
      <c r="AM7" s="257"/>
      <c r="AN7" s="257"/>
      <c r="AO7" s="257"/>
      <c r="AP7" s="257"/>
      <c r="AQ7" s="257"/>
      <c r="AR7" s="257"/>
      <c r="AS7" s="257"/>
      <c r="AT7" s="257"/>
      <c r="AU7" s="257"/>
      <c r="AV7" s="257"/>
      <c r="AW7" s="257"/>
      <c r="AX7" s="257"/>
      <c r="AY7" s="257"/>
      <c r="AZ7" s="257"/>
      <c r="BA7" s="257"/>
      <c r="BB7" s="257"/>
      <c r="BC7" s="257"/>
      <c r="BD7" s="257"/>
      <c r="BE7" s="257"/>
      <c r="BF7" s="257"/>
      <c r="BG7" s="257"/>
      <c r="BH7" s="257"/>
      <c r="BI7" s="257"/>
      <c r="BJ7" s="257"/>
      <c r="BK7" s="257"/>
      <c r="BL7" s="257"/>
      <c r="BM7" s="257"/>
      <c r="BN7" s="257"/>
      <c r="BO7" s="257"/>
      <c r="BP7" s="257"/>
      <c r="BQ7" s="257"/>
    </row>
    <row r="8" spans="1:69" s="301" customFormat="1" ht="18" customHeight="1">
      <c r="A8" s="641"/>
      <c r="B8" s="622" t="s">
        <v>194</v>
      </c>
      <c r="C8" s="313" t="s">
        <v>185</v>
      </c>
      <c r="D8" s="354" t="s">
        <v>15</v>
      </c>
      <c r="E8" s="308">
        <v>570</v>
      </c>
      <c r="F8" s="30"/>
      <c r="G8" s="313" t="s">
        <v>185</v>
      </c>
      <c r="H8" s="311" t="s">
        <v>444</v>
      </c>
      <c r="I8" s="308">
        <v>10</v>
      </c>
      <c r="J8" s="41"/>
      <c r="K8" s="386"/>
      <c r="L8" s="458"/>
      <c r="M8" s="335"/>
      <c r="N8" s="459"/>
      <c r="O8" s="386"/>
      <c r="P8" s="458"/>
      <c r="Q8" s="335"/>
      <c r="R8" s="459"/>
      <c r="S8" s="386"/>
      <c r="T8" s="458"/>
      <c r="U8" s="335"/>
      <c r="V8" s="459"/>
      <c r="W8" s="386"/>
      <c r="X8" s="458"/>
      <c r="Y8" s="335"/>
      <c r="Z8" s="459"/>
      <c r="AA8" s="300"/>
      <c r="AB8" s="287"/>
      <c r="AC8" s="257"/>
      <c r="AD8" s="257"/>
      <c r="AE8" s="257"/>
      <c r="AF8" s="257"/>
      <c r="AG8" s="257"/>
      <c r="AH8" s="257"/>
      <c r="AI8" s="257"/>
      <c r="AJ8" s="257"/>
      <c r="AK8" s="257"/>
      <c r="AL8" s="257"/>
      <c r="AM8" s="257"/>
      <c r="AN8" s="257"/>
      <c r="AO8" s="257"/>
      <c r="AP8" s="257"/>
      <c r="AQ8" s="257"/>
      <c r="AR8" s="257"/>
      <c r="AS8" s="257"/>
      <c r="AT8" s="257"/>
      <c r="AU8" s="257"/>
      <c r="AV8" s="257"/>
      <c r="AW8" s="257"/>
      <c r="AX8" s="257"/>
      <c r="AY8" s="257"/>
      <c r="AZ8" s="257"/>
      <c r="BA8" s="257"/>
      <c r="BB8" s="257"/>
      <c r="BC8" s="257"/>
      <c r="BD8" s="257"/>
      <c r="BE8" s="257"/>
      <c r="BF8" s="257"/>
      <c r="BG8" s="257"/>
      <c r="BH8" s="257"/>
      <c r="BI8" s="257"/>
      <c r="BJ8" s="257"/>
      <c r="BK8" s="257"/>
      <c r="BL8" s="257"/>
      <c r="BM8" s="257"/>
      <c r="BN8" s="257"/>
      <c r="BO8" s="257"/>
      <c r="BP8" s="257"/>
      <c r="BQ8" s="257"/>
    </row>
    <row r="9" spans="1:69" s="301" customFormat="1" ht="18" customHeight="1">
      <c r="A9" s="641"/>
      <c r="B9" s="623"/>
      <c r="C9" s="313" t="s">
        <v>186</v>
      </c>
      <c r="D9" s="354" t="s">
        <v>15</v>
      </c>
      <c r="E9" s="308">
        <v>1350</v>
      </c>
      <c r="F9" s="30"/>
      <c r="G9" s="313" t="s">
        <v>186</v>
      </c>
      <c r="H9" s="311" t="s">
        <v>444</v>
      </c>
      <c r="I9" s="308">
        <v>20</v>
      </c>
      <c r="J9" s="41"/>
      <c r="K9" s="386"/>
      <c r="L9" s="458"/>
      <c r="M9" s="335"/>
      <c r="N9" s="459"/>
      <c r="O9" s="386"/>
      <c r="P9" s="458"/>
      <c r="Q9" s="335"/>
      <c r="R9" s="459"/>
      <c r="S9" s="386"/>
      <c r="T9" s="458"/>
      <c r="U9" s="335"/>
      <c r="V9" s="459"/>
      <c r="W9" s="313" t="s">
        <v>4</v>
      </c>
      <c r="X9" s="458"/>
      <c r="Y9" s="335">
        <v>30</v>
      </c>
      <c r="Z9" s="30"/>
      <c r="AA9" s="312"/>
      <c r="AB9" s="287"/>
      <c r="AC9" s="257"/>
      <c r="AD9" s="257"/>
      <c r="AE9" s="257"/>
      <c r="AF9" s="257"/>
      <c r="AG9" s="257"/>
      <c r="AH9" s="257"/>
      <c r="AI9" s="257"/>
      <c r="AJ9" s="257"/>
      <c r="AK9" s="257"/>
      <c r="AL9" s="257"/>
      <c r="AM9" s="257"/>
      <c r="AN9" s="257"/>
      <c r="AO9" s="257"/>
      <c r="AP9" s="257"/>
      <c r="AQ9" s="257"/>
      <c r="AR9" s="257"/>
      <c r="AS9" s="257"/>
      <c r="AT9" s="257"/>
      <c r="AU9" s="257"/>
      <c r="AV9" s="257"/>
      <c r="AW9" s="257"/>
      <c r="AX9" s="257"/>
      <c r="AY9" s="257"/>
      <c r="AZ9" s="257"/>
      <c r="BA9" s="257"/>
      <c r="BB9" s="257"/>
      <c r="BC9" s="257"/>
      <c r="BD9" s="257"/>
      <c r="BE9" s="257"/>
      <c r="BF9" s="257"/>
      <c r="BG9" s="257"/>
      <c r="BH9" s="257"/>
      <c r="BI9" s="257"/>
      <c r="BJ9" s="257"/>
      <c r="BK9" s="257"/>
      <c r="BL9" s="257"/>
      <c r="BM9" s="257"/>
      <c r="BN9" s="257"/>
      <c r="BO9" s="257"/>
      <c r="BP9" s="257"/>
      <c r="BQ9" s="257"/>
    </row>
    <row r="10" spans="1:69" s="301" customFormat="1" ht="18" customHeight="1">
      <c r="A10" s="646"/>
      <c r="B10" s="582" t="s">
        <v>195</v>
      </c>
      <c r="C10" s="313" t="s">
        <v>188</v>
      </c>
      <c r="D10" s="354" t="s">
        <v>15</v>
      </c>
      <c r="E10" s="308">
        <v>650</v>
      </c>
      <c r="F10" s="31"/>
      <c r="G10" s="647" t="s">
        <v>188</v>
      </c>
      <c r="H10" s="648" t="s">
        <v>444</v>
      </c>
      <c r="I10" s="649">
        <v>10</v>
      </c>
      <c r="J10" s="676"/>
      <c r="K10" s="386"/>
      <c r="L10" s="458"/>
      <c r="M10" s="335"/>
      <c r="N10" s="459"/>
      <c r="O10" s="386"/>
      <c r="P10" s="458"/>
      <c r="Q10" s="335"/>
      <c r="R10" s="459"/>
      <c r="S10" s="386"/>
      <c r="T10" s="458"/>
      <c r="U10" s="335"/>
      <c r="V10" s="459"/>
      <c r="W10" s="313"/>
      <c r="X10" s="458"/>
      <c r="Y10" s="335"/>
      <c r="Z10" s="459"/>
      <c r="AA10" s="300"/>
      <c r="AB10" s="287"/>
      <c r="AC10" s="257"/>
      <c r="AD10" s="257"/>
      <c r="AE10" s="257"/>
      <c r="AF10" s="257"/>
      <c r="AG10" s="257"/>
      <c r="AH10" s="257"/>
      <c r="AI10" s="257"/>
      <c r="AJ10" s="257"/>
      <c r="AK10" s="257"/>
      <c r="AL10" s="257"/>
      <c r="AM10" s="257"/>
      <c r="AN10" s="257"/>
      <c r="AO10" s="257"/>
      <c r="AP10" s="257"/>
      <c r="AQ10" s="257"/>
      <c r="AR10" s="257"/>
      <c r="AS10" s="257"/>
      <c r="AT10" s="257"/>
      <c r="AU10" s="257"/>
      <c r="AV10" s="257"/>
      <c r="AW10" s="257"/>
      <c r="AX10" s="257"/>
      <c r="AY10" s="257"/>
      <c r="AZ10" s="257"/>
      <c r="BA10" s="257"/>
      <c r="BB10" s="257"/>
      <c r="BC10" s="257"/>
      <c r="BD10" s="257"/>
      <c r="BE10" s="257"/>
      <c r="BF10" s="257"/>
      <c r="BG10" s="257"/>
      <c r="BH10" s="257"/>
      <c r="BI10" s="257"/>
      <c r="BJ10" s="257"/>
      <c r="BK10" s="257"/>
      <c r="BL10" s="257"/>
      <c r="BM10" s="257"/>
      <c r="BN10" s="257"/>
      <c r="BO10" s="257"/>
      <c r="BP10" s="257"/>
      <c r="BQ10" s="257"/>
    </row>
    <row r="11" spans="1:69" s="301" customFormat="1" ht="18" customHeight="1">
      <c r="A11" s="389" t="s">
        <v>168</v>
      </c>
      <c r="B11" s="650">
        <f>E11+I11+Y11</f>
        <v>9170</v>
      </c>
      <c r="C11" s="367" t="s">
        <v>166</v>
      </c>
      <c r="D11" s="438"/>
      <c r="E11" s="627">
        <f>SUM(E5:E10)</f>
        <v>8370</v>
      </c>
      <c r="F11" s="396">
        <f>SUM(F5:F10)</f>
        <v>0</v>
      </c>
      <c r="G11" s="367" t="s">
        <v>166</v>
      </c>
      <c r="H11" s="280"/>
      <c r="I11" s="369">
        <f>SUM(I5:I10)</f>
        <v>770</v>
      </c>
      <c r="J11" s="651">
        <f>SUM(J5:J10)</f>
        <v>0</v>
      </c>
      <c r="K11" s="367"/>
      <c r="L11" s="280"/>
      <c r="M11" s="329"/>
      <c r="N11" s="534"/>
      <c r="O11" s="367"/>
      <c r="P11" s="280"/>
      <c r="Q11" s="329"/>
      <c r="R11" s="534"/>
      <c r="S11" s="367"/>
      <c r="T11" s="280"/>
      <c r="U11" s="329"/>
      <c r="V11" s="370"/>
      <c r="W11" s="367" t="s">
        <v>133</v>
      </c>
      <c r="X11" s="280"/>
      <c r="Y11" s="329">
        <f>SUM(Y5:Y10)</f>
        <v>30</v>
      </c>
      <c r="Z11" s="396">
        <f>SUM(Z5:Z10)</f>
        <v>0</v>
      </c>
      <c r="AA11" s="288"/>
      <c r="AB11" s="287"/>
      <c r="AC11" s="257"/>
      <c r="AD11" s="257"/>
      <c r="AE11" s="257"/>
      <c r="AF11" s="257"/>
      <c r="AG11" s="257"/>
      <c r="AH11" s="257"/>
      <c r="AI11" s="257"/>
      <c r="AJ11" s="257"/>
      <c r="AK11" s="257"/>
      <c r="AL11" s="257"/>
      <c r="AM11" s="257"/>
      <c r="AN11" s="257"/>
      <c r="AO11" s="257"/>
      <c r="AP11" s="257"/>
      <c r="AQ11" s="257"/>
      <c r="AR11" s="257"/>
      <c r="AS11" s="257"/>
      <c r="AT11" s="257"/>
      <c r="AU11" s="257"/>
      <c r="AV11" s="257"/>
      <c r="AW11" s="257"/>
      <c r="AX11" s="257"/>
      <c r="AY11" s="257"/>
      <c r="AZ11" s="257"/>
      <c r="BA11" s="257"/>
      <c r="BB11" s="257"/>
      <c r="BC11" s="257"/>
      <c r="BD11" s="257"/>
      <c r="BE11" s="257"/>
      <c r="BF11" s="257"/>
      <c r="BG11" s="257"/>
      <c r="BH11" s="257"/>
      <c r="BI11" s="257"/>
      <c r="BJ11" s="257"/>
      <c r="BK11" s="257"/>
      <c r="BL11" s="257"/>
      <c r="BM11" s="257"/>
      <c r="BN11" s="257"/>
      <c r="BO11" s="257"/>
      <c r="BP11" s="257"/>
      <c r="BQ11" s="257"/>
    </row>
    <row r="12" spans="1:69" s="301" customFormat="1" ht="18" customHeight="1">
      <c r="A12" s="587" t="s">
        <v>284</v>
      </c>
      <c r="B12" s="652" t="s">
        <v>278</v>
      </c>
      <c r="C12" s="424" t="s">
        <v>209</v>
      </c>
      <c r="D12" s="292" t="s">
        <v>15</v>
      </c>
      <c r="E12" s="293">
        <v>3400</v>
      </c>
      <c r="F12" s="32"/>
      <c r="G12" s="653" t="s">
        <v>209</v>
      </c>
      <c r="H12" s="488" t="s">
        <v>444</v>
      </c>
      <c r="I12" s="293">
        <v>140</v>
      </c>
      <c r="J12" s="677"/>
      <c r="K12" s="296"/>
      <c r="L12" s="426"/>
      <c r="M12" s="298"/>
      <c r="N12" s="427"/>
      <c r="O12" s="296"/>
      <c r="P12" s="426"/>
      <c r="Q12" s="298"/>
      <c r="R12" s="106"/>
      <c r="S12" s="654"/>
      <c r="T12" s="426"/>
      <c r="U12" s="298"/>
      <c r="V12" s="427"/>
      <c r="W12" s="424" t="s">
        <v>209</v>
      </c>
      <c r="X12" s="426"/>
      <c r="Y12" s="298">
        <v>120</v>
      </c>
      <c r="Z12" s="32"/>
      <c r="AA12" s="288"/>
      <c r="AB12" s="287"/>
      <c r="AC12" s="257"/>
      <c r="AD12" s="257"/>
      <c r="AE12" s="257"/>
      <c r="AF12" s="257"/>
      <c r="AG12" s="257"/>
      <c r="AH12" s="257"/>
      <c r="AI12" s="257"/>
      <c r="AJ12" s="257"/>
      <c r="AK12" s="257"/>
      <c r="AL12" s="257"/>
      <c r="AM12" s="257"/>
      <c r="AN12" s="257"/>
      <c r="AO12" s="257"/>
      <c r="AP12" s="257"/>
      <c r="AQ12" s="257"/>
      <c r="AR12" s="257"/>
      <c r="AS12" s="257"/>
      <c r="AT12" s="257"/>
      <c r="AU12" s="257"/>
      <c r="AV12" s="257"/>
      <c r="AW12" s="257"/>
      <c r="AX12" s="257"/>
      <c r="AY12" s="257"/>
      <c r="AZ12" s="257"/>
      <c r="BA12" s="257"/>
      <c r="BB12" s="257"/>
      <c r="BC12" s="257"/>
      <c r="BD12" s="257"/>
      <c r="BE12" s="257"/>
      <c r="BF12" s="257"/>
      <c r="BG12" s="257"/>
      <c r="BH12" s="257"/>
      <c r="BI12" s="257"/>
      <c r="BJ12" s="257"/>
      <c r="BK12" s="257"/>
      <c r="BL12" s="257"/>
      <c r="BM12" s="257"/>
      <c r="BN12" s="257"/>
      <c r="BO12" s="257"/>
      <c r="BP12" s="257"/>
      <c r="BQ12" s="257"/>
    </row>
    <row r="13" spans="1:69" s="301" customFormat="1" ht="18" customHeight="1">
      <c r="A13" s="592"/>
      <c r="B13" s="429" t="s">
        <v>286</v>
      </c>
      <c r="C13" s="655" t="s">
        <v>210</v>
      </c>
      <c r="D13" s="656" t="s">
        <v>15</v>
      </c>
      <c r="E13" s="657">
        <v>2050</v>
      </c>
      <c r="F13" s="234"/>
      <c r="G13" s="658" t="s">
        <v>210</v>
      </c>
      <c r="H13" s="659" t="s">
        <v>444</v>
      </c>
      <c r="I13" s="657">
        <v>100</v>
      </c>
      <c r="J13" s="678"/>
      <c r="K13" s="353"/>
      <c r="L13" s="458"/>
      <c r="M13" s="335"/>
      <c r="N13" s="459"/>
      <c r="O13" s="353"/>
      <c r="P13" s="458"/>
      <c r="Q13" s="335"/>
      <c r="R13" s="141"/>
      <c r="S13" s="353"/>
      <c r="T13" s="458"/>
      <c r="U13" s="335"/>
      <c r="V13" s="466"/>
      <c r="W13" s="359" t="s">
        <v>210</v>
      </c>
      <c r="X13" s="385"/>
      <c r="Y13" s="308">
        <v>50</v>
      </c>
      <c r="Z13" s="30"/>
      <c r="AA13" s="288"/>
      <c r="AB13" s="287"/>
      <c r="AC13" s="257"/>
      <c r="AD13" s="257"/>
      <c r="AE13" s="257"/>
      <c r="AF13" s="257"/>
      <c r="AG13" s="257"/>
      <c r="AH13" s="257"/>
      <c r="AI13" s="257"/>
      <c r="AJ13" s="257"/>
      <c r="AK13" s="257"/>
      <c r="AL13" s="257"/>
      <c r="AM13" s="257"/>
      <c r="AN13" s="257"/>
      <c r="AO13" s="257"/>
      <c r="AP13" s="257"/>
      <c r="AQ13" s="257"/>
      <c r="AR13" s="257"/>
      <c r="AS13" s="257"/>
      <c r="AT13" s="257"/>
      <c r="AU13" s="257"/>
      <c r="AV13" s="257"/>
      <c r="AW13" s="257"/>
      <c r="AX13" s="257"/>
      <c r="AY13" s="257"/>
      <c r="AZ13" s="257"/>
      <c r="BA13" s="257"/>
      <c r="BB13" s="257"/>
      <c r="BC13" s="257"/>
      <c r="BD13" s="257"/>
      <c r="BE13" s="257"/>
      <c r="BF13" s="257"/>
      <c r="BG13" s="257"/>
      <c r="BH13" s="257"/>
      <c r="BI13" s="257"/>
      <c r="BJ13" s="257"/>
      <c r="BK13" s="257"/>
      <c r="BL13" s="257"/>
      <c r="BM13" s="257"/>
      <c r="BN13" s="257"/>
      <c r="BO13" s="257"/>
      <c r="BP13" s="257"/>
      <c r="BQ13" s="257"/>
    </row>
    <row r="14" spans="1:69" s="301" customFormat="1" ht="18" customHeight="1">
      <c r="A14" s="592"/>
      <c r="B14" s="660" t="s">
        <v>199</v>
      </c>
      <c r="C14" s="661"/>
      <c r="D14" s="662"/>
      <c r="E14" s="663"/>
      <c r="F14" s="235"/>
      <c r="G14" s="664"/>
      <c r="H14" s="665" t="s">
        <v>444</v>
      </c>
      <c r="I14" s="663"/>
      <c r="J14" s="679"/>
      <c r="K14" s="296"/>
      <c r="L14" s="426"/>
      <c r="M14" s="298"/>
      <c r="N14" s="427"/>
      <c r="O14" s="296"/>
      <c r="P14" s="426"/>
      <c r="Q14" s="298"/>
      <c r="R14" s="106"/>
      <c r="S14" s="296"/>
      <c r="T14" s="426"/>
      <c r="U14" s="298"/>
      <c r="V14" s="466"/>
      <c r="W14" s="666" t="s">
        <v>200</v>
      </c>
      <c r="X14" s="465"/>
      <c r="Y14" s="320">
        <v>50</v>
      </c>
      <c r="Z14" s="30"/>
      <c r="AA14" s="288"/>
      <c r="AB14" s="287"/>
      <c r="AC14" s="257"/>
      <c r="AD14" s="257"/>
      <c r="AE14" s="257"/>
      <c r="AF14" s="257"/>
      <c r="AG14" s="257"/>
      <c r="AH14" s="257"/>
      <c r="AI14" s="257"/>
      <c r="AJ14" s="257"/>
      <c r="AK14" s="257"/>
      <c r="AL14" s="257"/>
      <c r="AM14" s="257"/>
      <c r="AN14" s="257"/>
      <c r="AO14" s="257"/>
      <c r="AP14" s="257"/>
      <c r="AQ14" s="257"/>
      <c r="AR14" s="257"/>
      <c r="AS14" s="257"/>
      <c r="AT14" s="257"/>
      <c r="AU14" s="257"/>
      <c r="AV14" s="257"/>
      <c r="AW14" s="257"/>
      <c r="AX14" s="257"/>
      <c r="AY14" s="257"/>
      <c r="AZ14" s="257"/>
      <c r="BA14" s="257"/>
      <c r="BB14" s="257"/>
      <c r="BC14" s="257"/>
      <c r="BD14" s="257"/>
      <c r="BE14" s="257"/>
      <c r="BF14" s="257"/>
      <c r="BG14" s="257"/>
      <c r="BH14" s="257"/>
      <c r="BI14" s="257"/>
      <c r="BJ14" s="257"/>
      <c r="BK14" s="257"/>
      <c r="BL14" s="257"/>
      <c r="BM14" s="257"/>
      <c r="BN14" s="257"/>
      <c r="BO14" s="257"/>
      <c r="BP14" s="257"/>
      <c r="BQ14" s="257"/>
    </row>
    <row r="15" spans="1:69" s="301" customFormat="1" ht="18" customHeight="1">
      <c r="A15" s="592"/>
      <c r="B15" s="429" t="s">
        <v>287</v>
      </c>
      <c r="C15" s="359" t="s">
        <v>211</v>
      </c>
      <c r="D15" s="307" t="s">
        <v>15</v>
      </c>
      <c r="E15" s="308">
        <v>1000</v>
      </c>
      <c r="F15" s="30"/>
      <c r="G15" s="359" t="s">
        <v>211</v>
      </c>
      <c r="H15" s="311" t="s">
        <v>444</v>
      </c>
      <c r="I15" s="308">
        <v>30</v>
      </c>
      <c r="J15" s="41"/>
      <c r="K15" s="567"/>
      <c r="L15" s="385"/>
      <c r="M15" s="308"/>
      <c r="N15" s="432"/>
      <c r="O15" s="567"/>
      <c r="P15" s="385"/>
      <c r="Q15" s="308"/>
      <c r="R15" s="116"/>
      <c r="S15" s="567"/>
      <c r="T15" s="385"/>
      <c r="U15" s="308"/>
      <c r="V15" s="432"/>
      <c r="W15" s="359" t="s">
        <v>211</v>
      </c>
      <c r="X15" s="385"/>
      <c r="Y15" s="308">
        <v>40</v>
      </c>
      <c r="Z15" s="30"/>
      <c r="AA15" s="288"/>
      <c r="AB15" s="287"/>
      <c r="AC15" s="257"/>
      <c r="AD15" s="257"/>
      <c r="AE15" s="257"/>
      <c r="AF15" s="257"/>
      <c r="AG15" s="257"/>
      <c r="AH15" s="257"/>
      <c r="AI15" s="257"/>
      <c r="AJ15" s="257"/>
      <c r="AK15" s="257"/>
      <c r="AL15" s="257"/>
      <c r="AM15" s="257"/>
      <c r="AN15" s="257"/>
      <c r="AO15" s="257"/>
      <c r="AP15" s="257"/>
      <c r="AQ15" s="257"/>
      <c r="AR15" s="257"/>
      <c r="AS15" s="257"/>
      <c r="AT15" s="257"/>
      <c r="AU15" s="257"/>
      <c r="AV15" s="257"/>
      <c r="AW15" s="257"/>
      <c r="AX15" s="257"/>
      <c r="AY15" s="257"/>
      <c r="AZ15" s="257"/>
      <c r="BA15" s="257"/>
      <c r="BB15" s="257"/>
      <c r="BC15" s="257"/>
      <c r="BD15" s="257"/>
      <c r="BE15" s="257"/>
      <c r="BF15" s="257"/>
      <c r="BG15" s="257"/>
      <c r="BH15" s="257"/>
      <c r="BI15" s="257"/>
      <c r="BJ15" s="257"/>
      <c r="BK15" s="257"/>
      <c r="BL15" s="257"/>
      <c r="BM15" s="257"/>
      <c r="BN15" s="257"/>
      <c r="BO15" s="257"/>
      <c r="BP15" s="257"/>
      <c r="BQ15" s="257"/>
    </row>
    <row r="16" spans="1:69" s="301" customFormat="1" ht="18" customHeight="1">
      <c r="A16" s="603"/>
      <c r="B16" s="429" t="s">
        <v>288</v>
      </c>
      <c r="C16" s="318" t="s">
        <v>212</v>
      </c>
      <c r="D16" s="319" t="s">
        <v>15</v>
      </c>
      <c r="E16" s="320">
        <v>1100</v>
      </c>
      <c r="F16" s="31"/>
      <c r="G16" s="666" t="s">
        <v>212</v>
      </c>
      <c r="H16" s="615" t="s">
        <v>444</v>
      </c>
      <c r="I16" s="320">
        <v>30</v>
      </c>
      <c r="J16" s="44"/>
      <c r="K16" s="318"/>
      <c r="L16" s="465"/>
      <c r="M16" s="320"/>
      <c r="N16" s="466"/>
      <c r="O16" s="318"/>
      <c r="P16" s="465"/>
      <c r="Q16" s="320"/>
      <c r="R16" s="667"/>
      <c r="S16" s="318"/>
      <c r="T16" s="465"/>
      <c r="U16" s="320"/>
      <c r="V16" s="466"/>
      <c r="W16" s="318" t="s">
        <v>212</v>
      </c>
      <c r="X16" s="465"/>
      <c r="Y16" s="320">
        <v>40</v>
      </c>
      <c r="Z16" s="31"/>
      <c r="AA16" s="288"/>
      <c r="AB16" s="287"/>
      <c r="AC16" s="257"/>
      <c r="AD16" s="257"/>
      <c r="AE16" s="257"/>
      <c r="AF16" s="257"/>
      <c r="AG16" s="257"/>
      <c r="AH16" s="257"/>
      <c r="AI16" s="257"/>
      <c r="AJ16" s="257"/>
      <c r="AK16" s="257"/>
      <c r="AL16" s="257"/>
      <c r="AM16" s="257"/>
      <c r="AN16" s="257"/>
      <c r="AO16" s="257"/>
      <c r="AP16" s="257"/>
      <c r="AQ16" s="257"/>
      <c r="AR16" s="257"/>
      <c r="AS16" s="257"/>
      <c r="AT16" s="257"/>
      <c r="AU16" s="257"/>
      <c r="AV16" s="257"/>
      <c r="AW16" s="257"/>
      <c r="AX16" s="257"/>
      <c r="AY16" s="257"/>
      <c r="AZ16" s="257"/>
      <c r="BA16" s="257"/>
      <c r="BB16" s="257"/>
      <c r="BC16" s="257"/>
      <c r="BD16" s="257"/>
      <c r="BE16" s="257"/>
      <c r="BF16" s="257"/>
      <c r="BG16" s="257"/>
      <c r="BH16" s="257"/>
      <c r="BI16" s="257"/>
      <c r="BJ16" s="257"/>
      <c r="BK16" s="257"/>
      <c r="BL16" s="257"/>
      <c r="BM16" s="257"/>
      <c r="BN16" s="257"/>
      <c r="BO16" s="257"/>
      <c r="BP16" s="257"/>
      <c r="BQ16" s="257"/>
    </row>
    <row r="17" spans="1:69" s="301" customFormat="1" ht="18" customHeight="1">
      <c r="A17" s="668" t="s">
        <v>285</v>
      </c>
      <c r="B17" s="571">
        <f>E17+I17+Y17</f>
        <v>8150</v>
      </c>
      <c r="C17" s="367" t="s">
        <v>30</v>
      </c>
      <c r="D17" s="438"/>
      <c r="E17" s="627">
        <f>SUM(E12:E16)</f>
        <v>7550</v>
      </c>
      <c r="F17" s="396">
        <f>SUM(F12:F16)</f>
        <v>0</v>
      </c>
      <c r="G17" s="367" t="s">
        <v>166</v>
      </c>
      <c r="H17" s="280"/>
      <c r="I17" s="369">
        <f>SUM(I12:I16)</f>
        <v>300</v>
      </c>
      <c r="J17" s="573">
        <f>SUM(J12:J16)</f>
        <v>0</v>
      </c>
      <c r="K17" s="439"/>
      <c r="L17" s="368"/>
      <c r="M17" s="369"/>
      <c r="N17" s="440"/>
      <c r="O17" s="439"/>
      <c r="P17" s="368"/>
      <c r="Q17" s="369"/>
      <c r="R17" s="669"/>
      <c r="S17" s="367"/>
      <c r="T17" s="280"/>
      <c r="U17" s="329"/>
      <c r="V17" s="534"/>
      <c r="W17" s="367" t="s">
        <v>30</v>
      </c>
      <c r="X17" s="280"/>
      <c r="Y17" s="329">
        <f>SUM(Y12:Y16)</f>
        <v>300</v>
      </c>
      <c r="Z17" s="396">
        <f>SUM(Z12:Z16)</f>
        <v>0</v>
      </c>
      <c r="AA17" s="288"/>
      <c r="AB17" s="287"/>
      <c r="AC17" s="257"/>
      <c r="AD17" s="257"/>
      <c r="AE17" s="257"/>
      <c r="AF17" s="257"/>
      <c r="AG17" s="257"/>
      <c r="AH17" s="257"/>
      <c r="AI17" s="257"/>
      <c r="AJ17" s="257"/>
      <c r="AK17" s="257"/>
      <c r="AL17" s="257"/>
      <c r="AM17" s="257"/>
      <c r="AN17" s="257"/>
      <c r="AO17" s="257"/>
      <c r="AP17" s="257"/>
      <c r="AQ17" s="257"/>
      <c r="AR17" s="257"/>
      <c r="AS17" s="257"/>
      <c r="AT17" s="257"/>
      <c r="AU17" s="257"/>
      <c r="AV17" s="257"/>
      <c r="AW17" s="257"/>
      <c r="AX17" s="257"/>
      <c r="AY17" s="257"/>
      <c r="AZ17" s="257"/>
      <c r="BA17" s="257"/>
      <c r="BB17" s="257"/>
      <c r="BC17" s="257"/>
      <c r="BD17" s="257"/>
      <c r="BE17" s="257"/>
      <c r="BF17" s="257"/>
      <c r="BG17" s="257"/>
      <c r="BH17" s="257"/>
      <c r="BI17" s="257"/>
      <c r="BJ17" s="257"/>
      <c r="BK17" s="257"/>
      <c r="BL17" s="257"/>
      <c r="BM17" s="257"/>
      <c r="BN17" s="257"/>
      <c r="BO17" s="257"/>
      <c r="BP17" s="257"/>
      <c r="BQ17" s="257"/>
    </row>
    <row r="18" spans="1:69" s="301" customFormat="1" ht="18" customHeight="1">
      <c r="A18" s="592" t="s">
        <v>442</v>
      </c>
      <c r="B18" s="642" t="s">
        <v>217</v>
      </c>
      <c r="C18" s="353" t="s">
        <v>213</v>
      </c>
      <c r="D18" s="354" t="s">
        <v>15</v>
      </c>
      <c r="E18" s="335">
        <v>350</v>
      </c>
      <c r="F18" s="30"/>
      <c r="G18" s="353" t="s">
        <v>213</v>
      </c>
      <c r="H18" s="431" t="s">
        <v>444</v>
      </c>
      <c r="I18" s="335">
        <v>20</v>
      </c>
      <c r="J18" s="44"/>
      <c r="K18" s="386"/>
      <c r="L18" s="458"/>
      <c r="M18" s="335"/>
      <c r="N18" s="459"/>
      <c r="O18" s="353"/>
      <c r="P18" s="458"/>
      <c r="Q18" s="335"/>
      <c r="R18" s="141"/>
      <c r="S18" s="353"/>
      <c r="T18" s="458"/>
      <c r="U18" s="335"/>
      <c r="V18" s="466"/>
      <c r="W18" s="306"/>
      <c r="X18" s="590"/>
      <c r="Y18" s="591"/>
      <c r="Z18" s="667"/>
      <c r="AA18" s="288"/>
      <c r="AB18" s="287"/>
      <c r="AC18" s="257"/>
      <c r="AD18" s="257"/>
      <c r="AE18" s="257"/>
      <c r="AF18" s="257"/>
      <c r="AG18" s="257"/>
      <c r="AH18" s="257"/>
      <c r="AI18" s="257"/>
      <c r="AJ18" s="257"/>
      <c r="AK18" s="257"/>
      <c r="AL18" s="257"/>
      <c r="AM18" s="257"/>
      <c r="AN18" s="257"/>
      <c r="AO18" s="257"/>
      <c r="AP18" s="257"/>
      <c r="AQ18" s="257"/>
      <c r="AR18" s="257"/>
      <c r="AS18" s="257"/>
      <c r="AT18" s="257"/>
      <c r="AU18" s="257"/>
      <c r="AV18" s="257"/>
      <c r="AW18" s="257"/>
      <c r="AX18" s="257"/>
      <c r="AY18" s="257"/>
      <c r="AZ18" s="257"/>
      <c r="BA18" s="257"/>
      <c r="BB18" s="257"/>
      <c r="BC18" s="257"/>
      <c r="BD18" s="257"/>
      <c r="BE18" s="257"/>
      <c r="BF18" s="257"/>
      <c r="BG18" s="257"/>
      <c r="BH18" s="257"/>
      <c r="BI18" s="257"/>
      <c r="BJ18" s="257"/>
      <c r="BK18" s="257"/>
      <c r="BL18" s="257"/>
      <c r="BM18" s="257"/>
      <c r="BN18" s="257"/>
      <c r="BO18" s="257"/>
      <c r="BP18" s="257"/>
      <c r="BQ18" s="257"/>
    </row>
    <row r="19" spans="1:69" s="301" customFormat="1" ht="18" customHeight="1">
      <c r="A19" s="592"/>
      <c r="B19" s="456"/>
      <c r="C19" s="359" t="s">
        <v>295</v>
      </c>
      <c r="D19" s="307" t="s">
        <v>15</v>
      </c>
      <c r="E19" s="308">
        <v>2100</v>
      </c>
      <c r="F19" s="30"/>
      <c r="G19" s="313" t="s">
        <v>295</v>
      </c>
      <c r="H19" s="311" t="s">
        <v>444</v>
      </c>
      <c r="I19" s="308">
        <v>150</v>
      </c>
      <c r="J19" s="41"/>
      <c r="K19" s="384"/>
      <c r="L19" s="385"/>
      <c r="M19" s="308"/>
      <c r="N19" s="432"/>
      <c r="O19" s="384"/>
      <c r="P19" s="385"/>
      <c r="Q19" s="308"/>
      <c r="R19" s="432"/>
      <c r="S19" s="313"/>
      <c r="T19" s="385"/>
      <c r="U19" s="308"/>
      <c r="V19" s="432"/>
      <c r="W19" s="359" t="s">
        <v>295</v>
      </c>
      <c r="X19" s="385"/>
      <c r="Y19" s="326">
        <v>130</v>
      </c>
      <c r="Z19" s="34"/>
      <c r="AA19" s="288"/>
      <c r="AB19" s="287"/>
      <c r="AC19" s="257"/>
      <c r="AD19" s="257"/>
      <c r="AE19" s="257"/>
      <c r="AF19" s="257"/>
      <c r="AG19" s="257"/>
      <c r="AH19" s="257"/>
      <c r="AI19" s="257"/>
      <c r="AJ19" s="257"/>
      <c r="AK19" s="257"/>
      <c r="AL19" s="257"/>
      <c r="AM19" s="257"/>
      <c r="AN19" s="257"/>
      <c r="AO19" s="257"/>
      <c r="AP19" s="257"/>
      <c r="AQ19" s="257"/>
      <c r="AR19" s="257"/>
      <c r="AS19" s="257"/>
      <c r="AT19" s="257"/>
      <c r="AU19" s="257"/>
      <c r="AV19" s="257"/>
      <c r="AW19" s="257"/>
      <c r="AX19" s="257"/>
      <c r="AY19" s="257"/>
      <c r="AZ19" s="257"/>
      <c r="BA19" s="257"/>
      <c r="BB19" s="257"/>
      <c r="BC19" s="257"/>
      <c r="BD19" s="257"/>
      <c r="BE19" s="257"/>
      <c r="BF19" s="257"/>
      <c r="BG19" s="257"/>
      <c r="BH19" s="257"/>
      <c r="BI19" s="257"/>
      <c r="BJ19" s="257"/>
      <c r="BK19" s="257"/>
      <c r="BL19" s="257"/>
      <c r="BM19" s="257"/>
      <c r="BN19" s="257"/>
      <c r="BO19" s="257"/>
      <c r="BP19" s="257"/>
      <c r="BQ19" s="257"/>
    </row>
    <row r="20" spans="1:69" s="301" customFormat="1" ht="18" customHeight="1">
      <c r="A20" s="592"/>
      <c r="B20" s="622" t="s">
        <v>218</v>
      </c>
      <c r="C20" s="296" t="s">
        <v>214</v>
      </c>
      <c r="D20" s="305" t="s">
        <v>15</v>
      </c>
      <c r="E20" s="298">
        <v>770</v>
      </c>
      <c r="F20" s="30"/>
      <c r="G20" s="296" t="s">
        <v>214</v>
      </c>
      <c r="H20" s="297" t="s">
        <v>444</v>
      </c>
      <c r="I20" s="298">
        <v>10</v>
      </c>
      <c r="J20" s="124"/>
      <c r="K20" s="296"/>
      <c r="L20" s="426"/>
      <c r="M20" s="298"/>
      <c r="N20" s="427"/>
      <c r="O20" s="296"/>
      <c r="P20" s="426"/>
      <c r="Q20" s="298"/>
      <c r="R20" s="427"/>
      <c r="S20" s="296"/>
      <c r="T20" s="426"/>
      <c r="U20" s="298"/>
      <c r="V20" s="427"/>
      <c r="W20" s="306"/>
      <c r="X20" s="670"/>
      <c r="Y20" s="348"/>
      <c r="Z20" s="671"/>
      <c r="AA20" s="288"/>
      <c r="AB20" s="287"/>
      <c r="AC20" s="257"/>
      <c r="AD20" s="257"/>
      <c r="AE20" s="257"/>
      <c r="AF20" s="257"/>
      <c r="AG20" s="257"/>
      <c r="AH20" s="257"/>
      <c r="AI20" s="257"/>
      <c r="AJ20" s="257"/>
      <c r="AK20" s="257"/>
      <c r="AL20" s="257"/>
      <c r="AM20" s="257"/>
      <c r="AN20" s="257"/>
      <c r="AO20" s="257"/>
      <c r="AP20" s="257"/>
      <c r="AQ20" s="257"/>
      <c r="AR20" s="257"/>
      <c r="AS20" s="257"/>
      <c r="AT20" s="257"/>
      <c r="AU20" s="257"/>
      <c r="AV20" s="257"/>
      <c r="AW20" s="257"/>
      <c r="AX20" s="257"/>
      <c r="AY20" s="257"/>
      <c r="AZ20" s="257"/>
      <c r="BA20" s="257"/>
      <c r="BB20" s="257"/>
      <c r="BC20" s="257"/>
      <c r="BD20" s="257"/>
      <c r="BE20" s="257"/>
      <c r="BF20" s="257"/>
      <c r="BG20" s="257"/>
      <c r="BH20" s="257"/>
      <c r="BI20" s="257"/>
      <c r="BJ20" s="257"/>
      <c r="BK20" s="257"/>
      <c r="BL20" s="257"/>
      <c r="BM20" s="257"/>
      <c r="BN20" s="257"/>
      <c r="BO20" s="257"/>
      <c r="BP20" s="257"/>
      <c r="BQ20" s="257"/>
    </row>
    <row r="21" spans="1:69" s="301" customFormat="1" ht="18" customHeight="1">
      <c r="A21" s="592"/>
      <c r="B21" s="672"/>
      <c r="C21" s="353" t="s">
        <v>215</v>
      </c>
      <c r="D21" s="305" t="s">
        <v>15</v>
      </c>
      <c r="E21" s="335">
        <v>750</v>
      </c>
      <c r="F21" s="30"/>
      <c r="G21" s="353" t="s">
        <v>215</v>
      </c>
      <c r="H21" s="431" t="s">
        <v>444</v>
      </c>
      <c r="I21" s="335">
        <v>30</v>
      </c>
      <c r="J21" s="44"/>
      <c r="K21" s="353"/>
      <c r="L21" s="458"/>
      <c r="M21" s="335"/>
      <c r="N21" s="459"/>
      <c r="O21" s="353"/>
      <c r="P21" s="458"/>
      <c r="Q21" s="335"/>
      <c r="R21" s="459"/>
      <c r="S21" s="353"/>
      <c r="T21" s="458"/>
      <c r="U21" s="335"/>
      <c r="V21" s="459"/>
      <c r="W21" s="353" t="s">
        <v>215</v>
      </c>
      <c r="X21" s="602"/>
      <c r="Y21" s="673">
        <v>60</v>
      </c>
      <c r="Z21" s="30"/>
      <c r="AA21" s="288"/>
      <c r="AB21" s="287"/>
      <c r="AC21" s="257"/>
      <c r="AD21" s="257"/>
      <c r="AE21" s="257"/>
      <c r="AF21" s="257"/>
      <c r="AG21" s="257"/>
      <c r="AH21" s="257"/>
      <c r="AI21" s="257"/>
      <c r="AJ21" s="257"/>
      <c r="AK21" s="257"/>
      <c r="AL21" s="257"/>
      <c r="AM21" s="257"/>
      <c r="AN21" s="257"/>
      <c r="AO21" s="257"/>
      <c r="AP21" s="257"/>
      <c r="AQ21" s="257"/>
      <c r="AR21" s="257"/>
      <c r="AS21" s="257"/>
      <c r="AT21" s="257"/>
      <c r="AU21" s="257"/>
      <c r="AV21" s="257"/>
      <c r="AW21" s="257"/>
      <c r="AX21" s="257"/>
      <c r="AY21" s="257"/>
      <c r="AZ21" s="257"/>
      <c r="BA21" s="257"/>
      <c r="BB21" s="257"/>
      <c r="BC21" s="257"/>
      <c r="BD21" s="257"/>
      <c r="BE21" s="257"/>
      <c r="BF21" s="257"/>
      <c r="BG21" s="257"/>
      <c r="BH21" s="257"/>
      <c r="BI21" s="257"/>
      <c r="BJ21" s="257"/>
      <c r="BK21" s="257"/>
      <c r="BL21" s="257"/>
      <c r="BM21" s="257"/>
      <c r="BN21" s="257"/>
      <c r="BO21" s="257"/>
      <c r="BP21" s="257"/>
      <c r="BQ21" s="257"/>
    </row>
    <row r="22" spans="1:69" s="301" customFormat="1" ht="18" customHeight="1">
      <c r="A22" s="603"/>
      <c r="B22" s="429" t="s">
        <v>219</v>
      </c>
      <c r="C22" s="674" t="s">
        <v>216</v>
      </c>
      <c r="D22" s="354" t="s">
        <v>15</v>
      </c>
      <c r="E22" s="335">
        <v>420</v>
      </c>
      <c r="F22" s="31"/>
      <c r="G22" s="353" t="s">
        <v>216</v>
      </c>
      <c r="H22" s="431" t="s">
        <v>444</v>
      </c>
      <c r="I22" s="335">
        <v>20</v>
      </c>
      <c r="J22" s="125"/>
      <c r="K22" s="675"/>
      <c r="L22" s="458"/>
      <c r="M22" s="335"/>
      <c r="N22" s="459"/>
      <c r="O22" s="675"/>
      <c r="P22" s="458"/>
      <c r="Q22" s="335"/>
      <c r="R22" s="459"/>
      <c r="S22" s="675"/>
      <c r="T22" s="458"/>
      <c r="U22" s="335"/>
      <c r="V22" s="459"/>
      <c r="W22" s="674"/>
      <c r="X22" s="458"/>
      <c r="Y22" s="335"/>
      <c r="Z22" s="459"/>
      <c r="AA22" s="288"/>
      <c r="AB22" s="287"/>
      <c r="AC22" s="257"/>
      <c r="AD22" s="257"/>
      <c r="AE22" s="257"/>
      <c r="AF22" s="257"/>
      <c r="AG22" s="257"/>
      <c r="AH22" s="257"/>
      <c r="AI22" s="257"/>
      <c r="AJ22" s="257"/>
      <c r="AK22" s="257"/>
      <c r="AL22" s="257"/>
      <c r="AM22" s="257"/>
      <c r="AN22" s="257"/>
      <c r="AO22" s="257"/>
      <c r="AP22" s="257"/>
      <c r="AQ22" s="257"/>
      <c r="AR22" s="257"/>
      <c r="AS22" s="257"/>
      <c r="AT22" s="257"/>
      <c r="AU22" s="257"/>
      <c r="AV22" s="257"/>
      <c r="AW22" s="257"/>
      <c r="AX22" s="257"/>
      <c r="AY22" s="257"/>
      <c r="AZ22" s="257"/>
      <c r="BA22" s="257"/>
      <c r="BB22" s="257"/>
      <c r="BC22" s="257"/>
      <c r="BD22" s="257"/>
      <c r="BE22" s="257"/>
      <c r="BF22" s="257"/>
      <c r="BG22" s="257"/>
      <c r="BH22" s="257"/>
      <c r="BI22" s="257"/>
      <c r="BJ22" s="257"/>
      <c r="BK22" s="257"/>
      <c r="BL22" s="257"/>
      <c r="BM22" s="257"/>
      <c r="BN22" s="257"/>
      <c r="BO22" s="257"/>
      <c r="BP22" s="257"/>
      <c r="BQ22" s="257"/>
    </row>
    <row r="23" spans="1:69" s="301" customFormat="1" ht="18" customHeight="1">
      <c r="A23" s="668" t="s">
        <v>117</v>
      </c>
      <c r="B23" s="584">
        <f>E23+I23+Y23</f>
        <v>4810</v>
      </c>
      <c r="C23" s="367" t="s">
        <v>87</v>
      </c>
      <c r="D23" s="280"/>
      <c r="E23" s="329">
        <f>SUM(E18:E22)</f>
        <v>4390</v>
      </c>
      <c r="F23" s="396">
        <f>SUM(F18:F22)</f>
        <v>0</v>
      </c>
      <c r="G23" s="367" t="s">
        <v>166</v>
      </c>
      <c r="H23" s="280"/>
      <c r="I23" s="369">
        <f>SUM(I18:I22)</f>
        <v>230</v>
      </c>
      <c r="J23" s="573">
        <f>SUM(J18:J22)</f>
        <v>0</v>
      </c>
      <c r="K23" s="585"/>
      <c r="L23" s="280"/>
      <c r="M23" s="329"/>
      <c r="N23" s="440"/>
      <c r="O23" s="585"/>
      <c r="P23" s="280"/>
      <c r="Q23" s="329"/>
      <c r="R23" s="440"/>
      <c r="S23" s="439"/>
      <c r="T23" s="280"/>
      <c r="U23" s="329"/>
      <c r="V23" s="440"/>
      <c r="W23" s="367" t="s">
        <v>87</v>
      </c>
      <c r="X23" s="280"/>
      <c r="Y23" s="329">
        <f>SUM(Y18:Y22)</f>
        <v>190</v>
      </c>
      <c r="Z23" s="396">
        <f>SUM(Z18:Z22)</f>
        <v>0</v>
      </c>
      <c r="AA23" s="288"/>
      <c r="AB23" s="287"/>
      <c r="AC23" s="257"/>
      <c r="AD23" s="257"/>
      <c r="AE23" s="257"/>
      <c r="AF23" s="257"/>
      <c r="AG23" s="257"/>
      <c r="AH23" s="257"/>
      <c r="AI23" s="257"/>
      <c r="AJ23" s="257"/>
      <c r="AK23" s="257"/>
      <c r="AL23" s="257"/>
      <c r="AM23" s="257"/>
      <c r="AN23" s="257"/>
      <c r="AO23" s="257"/>
      <c r="AP23" s="257"/>
      <c r="AQ23" s="257"/>
      <c r="AR23" s="257"/>
      <c r="AS23" s="257"/>
      <c r="AT23" s="257"/>
      <c r="AU23" s="257"/>
      <c r="AV23" s="257"/>
      <c r="AW23" s="257"/>
      <c r="AX23" s="257"/>
      <c r="AY23" s="257"/>
      <c r="AZ23" s="257"/>
      <c r="BA23" s="257"/>
      <c r="BB23" s="257"/>
      <c r="BC23" s="257"/>
      <c r="BD23" s="257"/>
      <c r="BE23" s="257"/>
      <c r="BF23" s="257"/>
      <c r="BG23" s="257"/>
      <c r="BH23" s="257"/>
      <c r="BI23" s="257"/>
      <c r="BJ23" s="257"/>
      <c r="BK23" s="257"/>
      <c r="BL23" s="257"/>
      <c r="BM23" s="257"/>
      <c r="BN23" s="257"/>
      <c r="BO23" s="257"/>
      <c r="BP23" s="257"/>
      <c r="BQ23" s="257"/>
    </row>
    <row r="24" spans="1:69" s="301" customFormat="1" ht="18" customHeight="1">
      <c r="A24" s="288"/>
      <c r="B24" s="634"/>
      <c r="C24" s="398" t="s">
        <v>147</v>
      </c>
      <c r="D24" s="257"/>
      <c r="E24" s="257"/>
      <c r="F24" s="257"/>
      <c r="G24" s="257"/>
      <c r="H24" s="257"/>
      <c r="I24" s="257"/>
      <c r="J24" s="257"/>
      <c r="K24" s="257"/>
      <c r="L24" s="257"/>
      <c r="M24" s="257"/>
      <c r="N24" s="257"/>
      <c r="O24" s="257"/>
      <c r="P24" s="257"/>
      <c r="Q24" s="257"/>
      <c r="R24" s="257"/>
      <c r="S24" s="257"/>
      <c r="T24" s="257"/>
      <c r="U24" s="257"/>
      <c r="V24" s="257"/>
      <c r="W24" s="257"/>
      <c r="X24" s="257"/>
      <c r="Y24" s="257"/>
      <c r="Z24" s="257"/>
      <c r="AA24" s="257"/>
      <c r="AB24" s="257"/>
      <c r="AC24" s="257"/>
      <c r="AD24" s="257"/>
      <c r="AE24" s="257"/>
      <c r="AF24" s="257"/>
      <c r="AG24" s="257"/>
      <c r="AH24" s="257"/>
      <c r="AI24" s="257"/>
      <c r="AJ24" s="257"/>
      <c r="AK24" s="257"/>
      <c r="AL24" s="257"/>
      <c r="AM24" s="257"/>
      <c r="AN24" s="257"/>
      <c r="AO24" s="257"/>
      <c r="AP24" s="257"/>
      <c r="AQ24" s="257"/>
    </row>
    <row r="25" spans="1:69" s="301" customFormat="1" ht="18" customHeight="1">
      <c r="A25" s="288"/>
      <c r="B25" s="634"/>
      <c r="C25" s="398" t="s">
        <v>402</v>
      </c>
      <c r="D25" s="257"/>
      <c r="E25" s="257"/>
      <c r="F25" s="257"/>
      <c r="G25" s="398" t="s">
        <v>292</v>
      </c>
      <c r="H25" s="257"/>
      <c r="I25" s="257"/>
      <c r="J25" s="257"/>
      <c r="K25" s="257"/>
      <c r="L25" s="257"/>
      <c r="M25" s="257"/>
      <c r="N25" s="257"/>
      <c r="O25" s="257"/>
      <c r="P25" s="257"/>
      <c r="Q25" s="257"/>
      <c r="R25" s="257"/>
      <c r="S25" s="257"/>
      <c r="T25" s="257"/>
      <c r="U25" s="257"/>
      <c r="V25" s="257"/>
      <c r="W25" s="257"/>
      <c r="X25" s="257"/>
      <c r="Y25" s="257"/>
      <c r="Z25" s="257"/>
      <c r="AA25" s="257"/>
      <c r="AB25" s="257"/>
      <c r="AC25" s="257"/>
      <c r="AD25" s="257"/>
      <c r="AE25" s="257"/>
      <c r="AF25" s="257"/>
      <c r="AG25" s="257"/>
      <c r="AH25" s="257"/>
      <c r="AI25" s="257"/>
      <c r="AJ25" s="257"/>
      <c r="AK25" s="257"/>
      <c r="AL25" s="257"/>
      <c r="AM25" s="257"/>
      <c r="AN25" s="257"/>
      <c r="AO25" s="257"/>
      <c r="AP25" s="257"/>
      <c r="AQ25" s="257"/>
    </row>
    <row r="26" spans="1:69" s="301" customFormat="1" ht="18" customHeight="1">
      <c r="A26" s="288"/>
      <c r="B26" s="634"/>
      <c r="C26" s="541" t="s">
        <v>451</v>
      </c>
      <c r="D26" s="257"/>
      <c r="E26" s="257"/>
      <c r="F26" s="257"/>
      <c r="G26" s="257"/>
      <c r="H26" s="257"/>
      <c r="I26" s="257"/>
      <c r="J26" s="257"/>
      <c r="K26" s="257"/>
      <c r="L26" s="257"/>
      <c r="M26" s="257"/>
      <c r="N26" s="257"/>
      <c r="O26" s="257"/>
      <c r="P26" s="257"/>
      <c r="Q26" s="257"/>
      <c r="R26" s="257"/>
      <c r="S26" s="257"/>
      <c r="T26" s="257"/>
      <c r="U26" s="257"/>
      <c r="V26" s="257"/>
      <c r="W26" s="257"/>
      <c r="X26" s="257"/>
      <c r="Y26" s="257"/>
      <c r="Z26" s="257"/>
      <c r="AA26" s="257"/>
      <c r="AB26" s="257"/>
      <c r="AC26" s="257"/>
      <c r="AD26" s="257"/>
      <c r="AE26" s="257"/>
      <c r="AF26" s="257"/>
      <c r="AG26" s="257"/>
      <c r="AH26" s="257"/>
      <c r="AI26" s="257"/>
      <c r="AJ26" s="257"/>
      <c r="AK26" s="257"/>
      <c r="AL26" s="257"/>
      <c r="AM26" s="257"/>
      <c r="AN26" s="257"/>
      <c r="AO26" s="257"/>
      <c r="AP26" s="257"/>
      <c r="AQ26" s="257"/>
    </row>
    <row r="27" spans="1:69" s="301" customFormat="1" ht="18" customHeight="1">
      <c r="A27" s="288"/>
      <c r="B27" s="634"/>
      <c r="D27" s="257"/>
      <c r="E27" s="257"/>
      <c r="F27" s="257"/>
      <c r="G27" s="257"/>
      <c r="H27" s="257"/>
      <c r="I27" s="257"/>
      <c r="J27" s="257"/>
      <c r="K27" s="257"/>
      <c r="L27" s="257"/>
      <c r="M27" s="257"/>
      <c r="N27" s="257"/>
      <c r="O27" s="257"/>
      <c r="P27" s="257"/>
      <c r="Q27" s="257"/>
      <c r="R27" s="257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  <c r="AI27" s="257"/>
      <c r="AJ27" s="257"/>
      <c r="AK27" s="257"/>
      <c r="AL27" s="257"/>
      <c r="AM27" s="257"/>
      <c r="AN27" s="257"/>
      <c r="AO27" s="257"/>
      <c r="AP27" s="257"/>
      <c r="AQ27" s="257"/>
    </row>
    <row r="28" spans="1:69" s="301" customFormat="1" ht="18" customHeight="1">
      <c r="A28" s="288"/>
      <c r="B28" s="634"/>
      <c r="C28" s="257"/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7"/>
      <c r="O28" s="257"/>
      <c r="P28" s="257"/>
      <c r="Q28" s="257"/>
      <c r="R28" s="257"/>
      <c r="S28" s="257"/>
      <c r="T28" s="257"/>
      <c r="U28" s="257"/>
      <c r="V28" s="257"/>
      <c r="W28" s="397" t="s">
        <v>143</v>
      </c>
      <c r="X28" s="257"/>
      <c r="Y28" s="257"/>
      <c r="Z28" s="257"/>
      <c r="AA28" s="257"/>
      <c r="AB28" s="257"/>
      <c r="AC28" s="257"/>
      <c r="AD28" s="257"/>
      <c r="AE28" s="257"/>
      <c r="AF28" s="257"/>
      <c r="AG28" s="257"/>
      <c r="AH28" s="257"/>
      <c r="AI28" s="257"/>
      <c r="AJ28" s="257"/>
      <c r="AK28" s="257"/>
      <c r="AL28" s="257"/>
      <c r="AM28" s="257"/>
      <c r="AN28" s="257"/>
      <c r="AO28" s="257"/>
      <c r="AP28" s="257"/>
      <c r="AQ28" s="257"/>
    </row>
    <row r="29" spans="1:69" s="301" customFormat="1" ht="18" customHeight="1">
      <c r="A29" s="538"/>
      <c r="B29" s="634"/>
      <c r="C29" s="257"/>
      <c r="D29" s="257"/>
      <c r="E29" s="257"/>
      <c r="F29" s="257"/>
      <c r="G29" s="257"/>
      <c r="H29" s="257"/>
      <c r="I29" s="257"/>
      <c r="J29" s="257"/>
      <c r="K29" s="257"/>
      <c r="L29" s="257"/>
      <c r="M29" s="257"/>
      <c r="N29" s="257"/>
      <c r="O29" s="257"/>
      <c r="P29" s="257"/>
      <c r="Q29" s="257"/>
      <c r="R29" s="257"/>
      <c r="S29" s="257"/>
      <c r="T29" s="257"/>
      <c r="U29" s="257"/>
      <c r="V29" s="257"/>
      <c r="W29" s="257"/>
      <c r="X29" s="257"/>
      <c r="Y29" s="257"/>
      <c r="Z29" s="257"/>
      <c r="AA29" s="257"/>
      <c r="AB29" s="257"/>
      <c r="AC29" s="257"/>
      <c r="AD29" s="257"/>
      <c r="AE29" s="257"/>
      <c r="AF29" s="257"/>
      <c r="AG29" s="257"/>
      <c r="AH29" s="257"/>
      <c r="AI29" s="257"/>
      <c r="AJ29" s="257"/>
      <c r="AK29" s="257"/>
      <c r="AL29" s="257"/>
      <c r="AM29" s="257"/>
      <c r="AN29" s="257"/>
      <c r="AO29" s="257"/>
      <c r="AP29" s="257"/>
      <c r="AQ29" s="257"/>
    </row>
    <row r="30" spans="1:69" s="301" customFormat="1" ht="15" customHeight="1">
      <c r="A30" s="397"/>
      <c r="C30" s="398"/>
      <c r="D30" s="399"/>
      <c r="E30" s="397"/>
      <c r="F30" s="408"/>
      <c r="G30" s="397"/>
      <c r="H30" s="399"/>
      <c r="I30" s="397"/>
      <c r="J30" s="400"/>
      <c r="K30" s="397"/>
      <c r="L30" s="399"/>
      <c r="M30" s="397"/>
      <c r="N30" s="400"/>
      <c r="O30" s="397"/>
      <c r="P30" s="399"/>
      <c r="Q30" s="397"/>
      <c r="R30" s="400"/>
      <c r="S30" s="397"/>
      <c r="T30" s="399"/>
      <c r="U30" s="397"/>
      <c r="V30" s="400"/>
      <c r="X30" s="399"/>
      <c r="Y30" s="397"/>
      <c r="Z30" s="400"/>
      <c r="AA30" s="401"/>
      <c r="AB30" s="402"/>
      <c r="AC30" s="257"/>
      <c r="AD30" s="257"/>
      <c r="AE30" s="257"/>
      <c r="AF30" s="257"/>
      <c r="AG30" s="257"/>
      <c r="AH30" s="257"/>
      <c r="AI30" s="257"/>
      <c r="AJ30" s="257"/>
      <c r="AK30" s="257"/>
      <c r="AL30" s="257"/>
      <c r="AM30" s="257"/>
      <c r="AN30" s="257"/>
      <c r="AO30" s="257"/>
      <c r="AP30" s="257"/>
      <c r="AQ30" s="257"/>
      <c r="AR30" s="257"/>
      <c r="AS30" s="257"/>
      <c r="AT30" s="257"/>
      <c r="AU30" s="257"/>
      <c r="AV30" s="257"/>
      <c r="AW30" s="257"/>
      <c r="AX30" s="257"/>
      <c r="AY30" s="257"/>
      <c r="AZ30" s="257"/>
      <c r="BA30" s="257"/>
      <c r="BB30" s="257"/>
      <c r="BC30" s="257"/>
      <c r="BD30" s="257"/>
      <c r="BE30" s="257"/>
      <c r="BF30" s="257"/>
      <c r="BG30" s="257"/>
      <c r="BH30" s="257"/>
      <c r="BI30" s="257"/>
      <c r="BJ30" s="257"/>
      <c r="BK30" s="257"/>
      <c r="BL30" s="257"/>
      <c r="BM30" s="257"/>
      <c r="BN30" s="257"/>
      <c r="BO30" s="257"/>
      <c r="BP30" s="257"/>
      <c r="BQ30" s="257"/>
    </row>
    <row r="31" spans="1:69" s="301" customFormat="1" ht="15" customHeight="1">
      <c r="A31" s="397"/>
      <c r="D31" s="399"/>
      <c r="E31" s="397"/>
      <c r="F31" s="400"/>
      <c r="G31" s="397"/>
      <c r="H31" s="399"/>
      <c r="I31" s="397"/>
      <c r="J31" s="400"/>
      <c r="K31" s="397"/>
      <c r="L31" s="399"/>
      <c r="M31" s="397"/>
      <c r="N31" s="400"/>
      <c r="Q31" s="397"/>
      <c r="R31" s="400"/>
      <c r="S31" s="397"/>
      <c r="T31" s="399"/>
      <c r="U31" s="397"/>
      <c r="V31" s="400"/>
      <c r="X31" s="399"/>
      <c r="Y31" s="397"/>
      <c r="Z31" s="400"/>
      <c r="AA31" s="401"/>
      <c r="AB31" s="402"/>
      <c r="AC31" s="257"/>
      <c r="AD31" s="257"/>
      <c r="AE31" s="257"/>
      <c r="AF31" s="257"/>
      <c r="AG31" s="257"/>
      <c r="AH31" s="257"/>
      <c r="AI31" s="257"/>
      <c r="AJ31" s="257"/>
      <c r="AK31" s="257"/>
      <c r="AL31" s="257"/>
      <c r="AM31" s="257"/>
      <c r="AN31" s="257"/>
      <c r="AO31" s="257"/>
      <c r="AP31" s="257"/>
      <c r="AQ31" s="257"/>
      <c r="AR31" s="257"/>
      <c r="AS31" s="257"/>
      <c r="AT31" s="257"/>
      <c r="AU31" s="257"/>
      <c r="AV31" s="257"/>
      <c r="AW31" s="257"/>
      <c r="AX31" s="257"/>
      <c r="AY31" s="257"/>
      <c r="AZ31" s="257"/>
      <c r="BA31" s="257"/>
      <c r="BB31" s="257"/>
      <c r="BC31" s="257"/>
      <c r="BD31" s="257"/>
      <c r="BE31" s="257"/>
      <c r="BF31" s="257"/>
      <c r="BG31" s="257"/>
      <c r="BH31" s="257"/>
      <c r="BI31" s="257"/>
      <c r="BJ31" s="257"/>
      <c r="BK31" s="257"/>
      <c r="BL31" s="257"/>
      <c r="BM31" s="257"/>
      <c r="BN31" s="257"/>
      <c r="BO31" s="257"/>
      <c r="BP31" s="257"/>
      <c r="BQ31" s="257"/>
    </row>
    <row r="32" spans="1:69" s="301" customFormat="1" ht="15" customHeight="1">
      <c r="A32" s="397"/>
      <c r="B32" s="635"/>
      <c r="D32" s="399"/>
      <c r="E32" s="397"/>
      <c r="F32" s="400"/>
      <c r="G32" s="397"/>
      <c r="H32" s="399"/>
      <c r="I32" s="397"/>
      <c r="J32" s="400"/>
      <c r="K32" s="397"/>
      <c r="L32" s="399"/>
      <c r="M32" s="397"/>
      <c r="N32" s="400"/>
      <c r="O32" s="397"/>
      <c r="P32" s="399"/>
      <c r="Q32" s="397"/>
      <c r="R32" s="400"/>
      <c r="S32" s="397"/>
      <c r="T32" s="399"/>
      <c r="U32" s="397"/>
      <c r="V32" s="400"/>
      <c r="X32" s="399"/>
      <c r="Y32" s="397"/>
      <c r="Z32" s="400"/>
      <c r="AA32" s="401"/>
      <c r="AB32" s="402"/>
      <c r="AC32" s="257"/>
      <c r="AD32" s="257"/>
      <c r="AE32" s="257"/>
      <c r="AF32" s="257"/>
      <c r="AG32" s="257"/>
      <c r="AH32" s="257"/>
      <c r="AI32" s="257"/>
      <c r="AJ32" s="257"/>
      <c r="AK32" s="257"/>
      <c r="AL32" s="257"/>
      <c r="AM32" s="257"/>
      <c r="AN32" s="257"/>
      <c r="AO32" s="257"/>
      <c r="AP32" s="257"/>
      <c r="AQ32" s="257"/>
      <c r="AR32" s="257"/>
      <c r="AS32" s="257"/>
      <c r="AT32" s="257"/>
      <c r="AU32" s="257"/>
      <c r="AV32" s="257"/>
      <c r="AW32" s="257"/>
      <c r="AX32" s="257"/>
      <c r="AY32" s="257"/>
      <c r="AZ32" s="257"/>
      <c r="BA32" s="257"/>
      <c r="BB32" s="257"/>
      <c r="BC32" s="257"/>
      <c r="BD32" s="257"/>
      <c r="BE32" s="257"/>
      <c r="BF32" s="257"/>
      <c r="BG32" s="257"/>
      <c r="BH32" s="257"/>
      <c r="BI32" s="257"/>
      <c r="BJ32" s="257"/>
      <c r="BK32" s="257"/>
      <c r="BL32" s="257"/>
      <c r="BM32" s="257"/>
      <c r="BN32" s="257"/>
      <c r="BO32" s="257"/>
      <c r="BP32" s="257"/>
      <c r="BQ32" s="257"/>
    </row>
    <row r="33" spans="1:69" s="301" customFormat="1" ht="15" customHeight="1">
      <c r="A33" s="397"/>
      <c r="B33" s="403"/>
      <c r="C33" s="409"/>
      <c r="D33" s="399"/>
      <c r="E33" s="397"/>
      <c r="F33" s="405"/>
      <c r="G33" s="409"/>
      <c r="H33" s="407"/>
      <c r="I33" s="397"/>
      <c r="J33" s="405"/>
      <c r="K33" s="397"/>
      <c r="L33" s="399"/>
      <c r="M33" s="397"/>
      <c r="N33" s="408"/>
      <c r="O33" s="409"/>
      <c r="P33" s="407"/>
      <c r="Q33" s="397"/>
      <c r="R33" s="405"/>
      <c r="S33" s="409"/>
      <c r="T33" s="407"/>
      <c r="U33" s="397"/>
      <c r="V33" s="405"/>
      <c r="X33" s="399"/>
      <c r="Z33" s="408"/>
      <c r="AA33" s="397"/>
      <c r="AB33" s="402"/>
      <c r="AC33" s="257"/>
      <c r="AD33" s="257"/>
      <c r="AE33" s="257"/>
      <c r="AF33" s="257"/>
      <c r="AG33" s="257"/>
      <c r="AH33" s="257"/>
      <c r="AI33" s="257"/>
      <c r="AJ33" s="257"/>
      <c r="AK33" s="257"/>
      <c r="AL33" s="257"/>
      <c r="AM33" s="257"/>
      <c r="AN33" s="257"/>
      <c r="AO33" s="257"/>
      <c r="AP33" s="257"/>
      <c r="AQ33" s="257"/>
      <c r="AR33" s="257"/>
      <c r="AS33" s="257"/>
      <c r="AT33" s="257"/>
      <c r="AU33" s="257"/>
      <c r="AV33" s="257"/>
      <c r="AW33" s="257"/>
      <c r="AX33" s="257"/>
      <c r="AY33" s="257"/>
      <c r="AZ33" s="257"/>
      <c r="BA33" s="257"/>
      <c r="BB33" s="257"/>
      <c r="BC33" s="257"/>
      <c r="BD33" s="257"/>
      <c r="BE33" s="257"/>
      <c r="BF33" s="257"/>
      <c r="BG33" s="257"/>
      <c r="BH33" s="257"/>
      <c r="BI33" s="257"/>
      <c r="BJ33" s="257"/>
      <c r="BK33" s="257"/>
      <c r="BL33" s="257"/>
      <c r="BM33" s="257"/>
      <c r="BN33" s="257"/>
      <c r="BO33" s="257"/>
      <c r="BP33" s="257"/>
      <c r="BQ33" s="257"/>
    </row>
    <row r="34" spans="1:69" s="301" customFormat="1" ht="15" customHeight="1">
      <c r="A34" s="397"/>
      <c r="B34" s="397"/>
      <c r="C34" s="397"/>
      <c r="D34" s="399"/>
      <c r="E34" s="397"/>
      <c r="F34" s="408"/>
      <c r="G34" s="397"/>
      <c r="H34" s="399"/>
      <c r="I34" s="397"/>
      <c r="J34" s="408"/>
      <c r="K34" s="397"/>
      <c r="L34" s="399"/>
      <c r="M34" s="397"/>
      <c r="N34" s="408"/>
      <c r="O34" s="397"/>
      <c r="P34" s="399"/>
      <c r="Q34" s="397"/>
      <c r="R34" s="408"/>
      <c r="S34" s="397"/>
      <c r="T34" s="399"/>
      <c r="U34" s="397"/>
      <c r="V34" s="408"/>
      <c r="W34" s="397"/>
      <c r="X34" s="399"/>
      <c r="Y34" s="397"/>
      <c r="Z34" s="408"/>
      <c r="AA34" s="257"/>
      <c r="AB34" s="257"/>
      <c r="AC34" s="257"/>
      <c r="AD34" s="257"/>
      <c r="AE34" s="257"/>
      <c r="AF34" s="257"/>
      <c r="AG34" s="257"/>
      <c r="AH34" s="257"/>
      <c r="AI34" s="257"/>
      <c r="AJ34" s="257"/>
      <c r="AK34" s="257"/>
      <c r="AL34" s="257"/>
      <c r="AM34" s="257"/>
      <c r="AN34" s="257"/>
      <c r="AO34" s="257"/>
      <c r="AP34" s="257"/>
      <c r="AQ34" s="257"/>
      <c r="AR34" s="257"/>
      <c r="AS34" s="257"/>
      <c r="AT34" s="257"/>
      <c r="AU34" s="257"/>
      <c r="AV34" s="257"/>
      <c r="AW34" s="257"/>
      <c r="AX34" s="257"/>
      <c r="AY34" s="257"/>
      <c r="AZ34" s="257"/>
      <c r="BA34" s="257"/>
      <c r="BB34" s="257"/>
      <c r="BC34" s="257"/>
      <c r="BD34" s="257"/>
      <c r="BE34" s="257"/>
      <c r="BF34" s="257"/>
      <c r="BG34" s="257"/>
      <c r="BH34" s="257"/>
      <c r="BI34" s="257"/>
      <c r="BJ34" s="257"/>
      <c r="BK34" s="257"/>
      <c r="BL34" s="257"/>
      <c r="BM34" s="257"/>
      <c r="BN34" s="257"/>
      <c r="BO34" s="257"/>
      <c r="BP34" s="257"/>
      <c r="BQ34" s="257"/>
    </row>
    <row r="35" spans="1:69" s="301" customFormat="1" ht="15" customHeight="1">
      <c r="A35" s="397"/>
      <c r="B35" s="397"/>
      <c r="C35" s="397"/>
      <c r="D35" s="399"/>
      <c r="E35" s="397"/>
      <c r="F35" s="408"/>
      <c r="G35" s="397"/>
      <c r="H35" s="399"/>
      <c r="I35" s="397"/>
      <c r="J35" s="408"/>
      <c r="K35" s="397"/>
      <c r="L35" s="399"/>
      <c r="M35" s="397"/>
      <c r="N35" s="408"/>
      <c r="O35" s="397"/>
      <c r="P35" s="399"/>
      <c r="Q35" s="397"/>
      <c r="R35" s="408"/>
      <c r="S35" s="397"/>
      <c r="T35" s="399"/>
      <c r="U35" s="397"/>
      <c r="V35" s="408"/>
      <c r="W35" s="397"/>
      <c r="X35" s="399"/>
      <c r="Y35" s="397"/>
      <c r="Z35" s="408"/>
      <c r="AA35" s="542"/>
      <c r="AB35" s="257"/>
      <c r="AC35" s="257"/>
      <c r="AD35" s="257"/>
      <c r="AE35" s="257"/>
      <c r="AF35" s="257"/>
      <c r="AG35" s="257"/>
      <c r="AH35" s="257"/>
      <c r="AI35" s="257"/>
      <c r="AJ35" s="257"/>
      <c r="AK35" s="257"/>
      <c r="AL35" s="257"/>
      <c r="AM35" s="257"/>
      <c r="AN35" s="257"/>
      <c r="AO35" s="257"/>
      <c r="AP35" s="257"/>
      <c r="AQ35" s="257"/>
      <c r="AR35" s="257"/>
      <c r="AS35" s="257"/>
      <c r="AT35" s="257"/>
      <c r="AU35" s="257"/>
      <c r="AV35" s="257"/>
      <c r="AW35" s="257"/>
      <c r="AX35" s="257"/>
      <c r="AY35" s="257"/>
      <c r="AZ35" s="257"/>
      <c r="BA35" s="257"/>
      <c r="BB35" s="257"/>
      <c r="BC35" s="257"/>
      <c r="BD35" s="257"/>
      <c r="BE35" s="257"/>
      <c r="BF35" s="257"/>
      <c r="BG35" s="257"/>
      <c r="BH35" s="257"/>
      <c r="BI35" s="257"/>
      <c r="BJ35" s="257"/>
      <c r="BK35" s="257"/>
      <c r="BL35" s="257"/>
      <c r="BM35" s="257"/>
      <c r="BN35" s="257"/>
      <c r="BO35" s="257"/>
      <c r="BP35" s="257"/>
      <c r="BQ35" s="257"/>
    </row>
    <row r="36" spans="1:69" ht="17.100000000000001" customHeight="1">
      <c r="A36" s="397"/>
      <c r="B36" s="397"/>
      <c r="C36" s="397"/>
      <c r="D36" s="399"/>
      <c r="E36" s="397"/>
      <c r="F36" s="410"/>
      <c r="G36" s="397"/>
      <c r="H36" s="399"/>
      <c r="I36" s="397"/>
      <c r="J36" s="410"/>
      <c r="K36" s="397"/>
      <c r="L36" s="399"/>
      <c r="M36" s="397"/>
      <c r="N36" s="410"/>
      <c r="O36" s="397"/>
      <c r="P36" s="399"/>
      <c r="Q36" s="397"/>
      <c r="R36" s="410"/>
      <c r="S36" s="397"/>
      <c r="T36" s="399"/>
      <c r="U36" s="397"/>
      <c r="V36" s="410"/>
      <c r="W36" s="397"/>
      <c r="X36" s="399"/>
      <c r="Y36" s="397"/>
      <c r="Z36" s="410"/>
    </row>
    <row r="37" spans="1:69" ht="17.100000000000001" customHeight="1">
      <c r="A37" s="397"/>
      <c r="B37" s="397"/>
      <c r="C37" s="397"/>
      <c r="D37" s="399"/>
      <c r="E37" s="397"/>
      <c r="F37" s="410"/>
      <c r="G37" s="397"/>
      <c r="H37" s="399"/>
      <c r="I37" s="397"/>
      <c r="J37" s="410"/>
      <c r="K37" s="397"/>
      <c r="L37" s="399"/>
      <c r="M37" s="397"/>
      <c r="N37" s="410"/>
      <c r="O37" s="397"/>
      <c r="P37" s="399"/>
      <c r="Q37" s="397"/>
      <c r="R37" s="410"/>
      <c r="S37" s="397"/>
      <c r="T37" s="399"/>
      <c r="U37" s="397"/>
      <c r="V37" s="410"/>
      <c r="W37" s="397"/>
      <c r="X37" s="399"/>
      <c r="Y37" s="397"/>
      <c r="Z37" s="410"/>
    </row>
    <row r="38" spans="1:69" ht="17.100000000000001" customHeight="1">
      <c r="A38" s="397"/>
      <c r="B38" s="397"/>
      <c r="C38" s="397"/>
      <c r="D38" s="399"/>
      <c r="E38" s="397"/>
      <c r="F38" s="410"/>
      <c r="G38" s="397"/>
      <c r="H38" s="399"/>
      <c r="I38" s="397"/>
      <c r="J38" s="410"/>
      <c r="K38" s="397"/>
      <c r="L38" s="399"/>
      <c r="M38" s="397"/>
      <c r="N38" s="410"/>
      <c r="O38" s="397"/>
      <c r="P38" s="399"/>
      <c r="Q38" s="397"/>
      <c r="R38" s="410"/>
      <c r="S38" s="397"/>
      <c r="T38" s="399"/>
      <c r="U38" s="397"/>
      <c r="V38" s="410"/>
      <c r="W38" s="397"/>
      <c r="X38" s="399"/>
      <c r="Y38" s="397"/>
      <c r="Z38" s="410"/>
    </row>
    <row r="39" spans="1:69" ht="17.100000000000001" customHeight="1">
      <c r="A39" s="397"/>
      <c r="B39" s="397"/>
      <c r="C39" s="397"/>
      <c r="D39" s="399"/>
      <c r="E39" s="397"/>
      <c r="F39" s="410"/>
      <c r="G39" s="397"/>
      <c r="H39" s="399"/>
      <c r="I39" s="397"/>
      <c r="J39" s="410"/>
      <c r="K39" s="397"/>
      <c r="L39" s="399"/>
      <c r="M39" s="397"/>
      <c r="N39" s="410"/>
      <c r="O39" s="397"/>
      <c r="P39" s="399"/>
      <c r="Q39" s="397"/>
      <c r="R39" s="410"/>
      <c r="S39" s="397"/>
      <c r="T39" s="399"/>
      <c r="U39" s="397"/>
      <c r="V39" s="410"/>
      <c r="W39" s="397"/>
      <c r="X39" s="399"/>
      <c r="Y39" s="397"/>
      <c r="Z39" s="410"/>
    </row>
    <row r="40" spans="1:69" ht="12">
      <c r="A40" s="397"/>
      <c r="B40" s="397"/>
      <c r="C40" s="397"/>
      <c r="D40" s="399"/>
      <c r="E40" s="397"/>
      <c r="F40" s="410"/>
      <c r="G40" s="397"/>
      <c r="H40" s="399"/>
      <c r="I40" s="397"/>
      <c r="J40" s="410"/>
      <c r="K40" s="397"/>
      <c r="L40" s="399"/>
      <c r="M40" s="397"/>
      <c r="N40" s="410"/>
      <c r="O40" s="397"/>
      <c r="P40" s="399"/>
      <c r="Q40" s="397"/>
      <c r="R40" s="410"/>
      <c r="S40" s="397"/>
      <c r="T40" s="399"/>
      <c r="U40" s="397"/>
      <c r="V40" s="410"/>
      <c r="W40" s="397"/>
      <c r="X40" s="399"/>
      <c r="Y40" s="397"/>
      <c r="Z40" s="410"/>
    </row>
    <row r="41" spans="1:69" ht="12">
      <c r="A41" s="397"/>
      <c r="B41" s="397"/>
      <c r="C41" s="397"/>
      <c r="E41" s="397"/>
      <c r="F41" s="410"/>
      <c r="G41" s="397"/>
      <c r="I41" s="397"/>
      <c r="J41" s="410"/>
      <c r="K41" s="397"/>
      <c r="M41" s="397"/>
      <c r="N41" s="410"/>
      <c r="O41" s="397"/>
      <c r="Q41" s="397"/>
      <c r="R41" s="410"/>
      <c r="S41" s="397"/>
      <c r="U41" s="397"/>
      <c r="V41" s="410"/>
      <c r="W41" s="397"/>
      <c r="Y41" s="397"/>
      <c r="Z41" s="410"/>
    </row>
    <row r="42" spans="1:69" ht="12">
      <c r="A42" s="397"/>
      <c r="B42" s="397"/>
      <c r="C42" s="397"/>
      <c r="E42" s="397"/>
      <c r="F42" s="410"/>
      <c r="G42" s="397"/>
      <c r="I42" s="397"/>
      <c r="J42" s="410"/>
      <c r="K42" s="397"/>
      <c r="M42" s="397"/>
      <c r="N42" s="410"/>
      <c r="O42" s="397"/>
      <c r="Q42" s="397"/>
      <c r="R42" s="410"/>
      <c r="S42" s="397"/>
      <c r="U42" s="397"/>
      <c r="V42" s="410"/>
      <c r="W42" s="397"/>
      <c r="Y42" s="397"/>
      <c r="Z42" s="410"/>
    </row>
    <row r="43" spans="1:69" ht="12">
      <c r="A43" s="397"/>
      <c r="B43" s="397"/>
      <c r="C43" s="397"/>
      <c r="E43" s="397"/>
      <c r="F43" s="410"/>
      <c r="G43" s="397"/>
      <c r="I43" s="397"/>
      <c r="J43" s="410"/>
      <c r="K43" s="397"/>
      <c r="M43" s="397"/>
      <c r="N43" s="410"/>
      <c r="O43" s="397"/>
      <c r="Q43" s="397"/>
      <c r="R43" s="410"/>
      <c r="S43" s="397"/>
      <c r="U43" s="397"/>
      <c r="V43" s="410"/>
      <c r="W43" s="397"/>
      <c r="Y43" s="397"/>
      <c r="Z43" s="410"/>
    </row>
    <row r="44" spans="1:69">
      <c r="A44" s="397"/>
      <c r="B44" s="397"/>
      <c r="C44" s="397"/>
      <c r="E44" s="397"/>
      <c r="G44" s="397"/>
      <c r="I44" s="397"/>
      <c r="K44" s="397"/>
      <c r="M44" s="397"/>
      <c r="O44" s="397"/>
      <c r="Q44" s="397"/>
      <c r="S44" s="397"/>
      <c r="U44" s="397"/>
      <c r="W44" s="397"/>
      <c r="Y44" s="397"/>
    </row>
    <row r="45" spans="1:69">
      <c r="A45" s="397"/>
      <c r="B45" s="397"/>
      <c r="C45" s="397"/>
      <c r="E45" s="397"/>
      <c r="G45" s="397"/>
      <c r="I45" s="397"/>
      <c r="K45" s="397"/>
      <c r="M45" s="397"/>
      <c r="O45" s="397"/>
      <c r="Q45" s="397"/>
      <c r="S45" s="397"/>
      <c r="U45" s="397"/>
      <c r="W45" s="397"/>
      <c r="Y45" s="397"/>
    </row>
    <row r="55" spans="2:11">
      <c r="B55" s="301"/>
      <c r="C55" s="301"/>
      <c r="D55" s="301"/>
      <c r="E55" s="301"/>
      <c r="F55" s="301"/>
      <c r="G55" s="301"/>
      <c r="H55" s="301"/>
      <c r="I55" s="301"/>
      <c r="J55" s="301"/>
    </row>
    <row r="56" spans="2:11">
      <c r="B56" s="411"/>
      <c r="C56" s="411"/>
      <c r="D56" s="411"/>
      <c r="E56" s="411"/>
      <c r="F56" s="411"/>
      <c r="G56" s="411"/>
      <c r="H56" s="301"/>
      <c r="I56" s="301"/>
      <c r="J56" s="301"/>
      <c r="K56" s="301"/>
    </row>
  </sheetData>
  <sheetProtection algorithmName="SHA-512" hashValue="V7Rbsa6xGhx9WTGNpfpujSpqfDbhYNGCTjRgDIrgOOuD6nV+oehma26WLU9eVFvSsYiUuDHI3wZQBSUlhI1/4g==" saltValue="NuXnuIshczYeaFmPvBx4oA==" spinCount="100000" sheet="1" objects="1" scenarios="1" selectLockedCells="1"/>
  <mergeCells count="29">
    <mergeCell ref="R1:R2"/>
    <mergeCell ref="V1:Z1"/>
    <mergeCell ref="V2:Z3"/>
    <mergeCell ref="AB4:AB23"/>
    <mergeCell ref="S1:U2"/>
    <mergeCell ref="S3:U3"/>
    <mergeCell ref="A1:B1"/>
    <mergeCell ref="I1:L1"/>
    <mergeCell ref="A2:B2"/>
    <mergeCell ref="C2:H3"/>
    <mergeCell ref="I2:L3"/>
    <mergeCell ref="A3:B3"/>
    <mergeCell ref="A12:A16"/>
    <mergeCell ref="A18:A22"/>
    <mergeCell ref="A5:A10"/>
    <mergeCell ref="A4:B4"/>
    <mergeCell ref="C13:C14"/>
    <mergeCell ref="E13:E14"/>
    <mergeCell ref="F13:F14"/>
    <mergeCell ref="G13:G14"/>
    <mergeCell ref="P1:Q1"/>
    <mergeCell ref="N1:O1"/>
    <mergeCell ref="P2:Q3"/>
    <mergeCell ref="D1:H1"/>
    <mergeCell ref="I13:I14"/>
    <mergeCell ref="H13:H14"/>
    <mergeCell ref="J13:J14"/>
    <mergeCell ref="D13:D14"/>
    <mergeCell ref="M2:O3"/>
  </mergeCells>
  <phoneticPr fontId="9"/>
  <conditionalFormatting sqref="F5:F23">
    <cfRule type="expression" dxfId="15" priority="28" stopIfTrue="1">
      <formula>E5&lt;F5</formula>
    </cfRule>
  </conditionalFormatting>
  <conditionalFormatting sqref="J5:J23">
    <cfRule type="expression" dxfId="14" priority="1" stopIfTrue="1">
      <formula>I5&lt;J5</formula>
    </cfRule>
  </conditionalFormatting>
  <conditionalFormatting sqref="V5">
    <cfRule type="expression" dxfId="13" priority="13" stopIfTrue="1">
      <formula>U5&lt;V5</formula>
    </cfRule>
  </conditionalFormatting>
  <conditionalFormatting sqref="Z5:Z23">
    <cfRule type="expression" dxfId="12" priority="12" stopIfTrue="1">
      <formula>Y5&lt;Z5</formula>
    </cfRule>
  </conditionalFormatting>
  <pageMargins left="0.59055118110236227" right="0.19685039370078741" top="0.39370078740157483" bottom="0.39370078740157483" header="0.51181102362204722" footer="0.51181102362204722"/>
  <pageSetup paperSize="9" orientation="landscape" r:id="rId1"/>
  <headerFooter alignWithMargins="0"/>
  <ignoredErrors>
    <ignoredError sqref="C2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F1B5F-5D02-451F-8A7C-AEE7C8AEC372}">
  <sheetPr codeName="Sheet7">
    <pageSetUpPr fitToPage="1"/>
  </sheetPr>
  <dimension ref="A1:BQ60"/>
  <sheetViews>
    <sheetView showGridLines="0" showZeros="0" zoomScaleNormal="100" workbookViewId="0">
      <selection activeCell="F5" sqref="F5"/>
    </sheetView>
  </sheetViews>
  <sheetFormatPr defaultRowHeight="11.25"/>
  <cols>
    <col min="1" max="1" width="3.375" style="257" customWidth="1"/>
    <col min="2" max="2" width="7.25" style="257" customWidth="1"/>
    <col min="3" max="3" width="7.125" style="257" customWidth="1"/>
    <col min="4" max="4" width="2.75" style="257" customWidth="1"/>
    <col min="5" max="5" width="4.875" style="257" customWidth="1"/>
    <col min="6" max="7" width="7.125" style="257" customWidth="1"/>
    <col min="8" max="8" width="1.625" style="257" customWidth="1"/>
    <col min="9" max="9" width="5.125" style="257" customWidth="1"/>
    <col min="10" max="11" width="7.125" style="257" customWidth="1"/>
    <col min="12" max="12" width="1.625" style="257" customWidth="1"/>
    <col min="13" max="13" width="5.125" style="257" customWidth="1"/>
    <col min="14" max="15" width="7.125" style="257" customWidth="1"/>
    <col min="16" max="16" width="1.625" style="257" customWidth="1"/>
    <col min="17" max="17" width="5.125" style="257" customWidth="1"/>
    <col min="18" max="18" width="7.125" style="257" customWidth="1"/>
    <col min="19" max="19" width="7.25" style="257" customWidth="1"/>
    <col min="20" max="20" width="1.5" style="257" customWidth="1"/>
    <col min="21" max="21" width="5.125" style="257" customWidth="1"/>
    <col min="22" max="23" width="7.125" style="257" customWidth="1"/>
    <col min="24" max="24" width="1.25" style="257" customWidth="1"/>
    <col min="25" max="25" width="5.125" style="257" customWidth="1"/>
    <col min="26" max="26" width="7.125" style="257" customWidth="1"/>
    <col min="27" max="27" width="0.5" style="257" customWidth="1"/>
    <col min="28" max="28" width="2.75" style="257" customWidth="1"/>
    <col min="29" max="29" width="3" style="257" customWidth="1"/>
    <col min="30" max="30" width="5.875" style="257" customWidth="1"/>
    <col min="31" max="31" width="3.375" style="257" customWidth="1"/>
    <col min="32" max="16384" width="9" style="257"/>
  </cols>
  <sheetData>
    <row r="1" spans="1:69" ht="15" customHeight="1">
      <c r="A1" s="243">
        <f>青森市!A1</f>
        <v>45931</v>
      </c>
      <c r="B1" s="244"/>
      <c r="C1" s="250" t="s">
        <v>33</v>
      </c>
      <c r="D1" s="680"/>
      <c r="E1" s="246">
        <f>青森市!D1</f>
        <v>0</v>
      </c>
      <c r="F1" s="246"/>
      <c r="G1" s="246"/>
      <c r="H1" s="247"/>
      <c r="I1" s="231" t="s">
        <v>34</v>
      </c>
      <c r="J1" s="232"/>
      <c r="K1" s="232"/>
      <c r="L1" s="233"/>
      <c r="M1" s="245" t="s">
        <v>274</v>
      </c>
      <c r="N1" s="248">
        <f>青森市!N1</f>
        <v>0</v>
      </c>
      <c r="O1" s="249"/>
      <c r="P1" s="250" t="s">
        <v>36</v>
      </c>
      <c r="Q1" s="251"/>
      <c r="R1" s="250" t="s">
        <v>88</v>
      </c>
      <c r="S1" s="252">
        <f>青森市!S1</f>
        <v>0</v>
      </c>
      <c r="T1" s="253"/>
      <c r="U1" s="254"/>
      <c r="V1" s="414" t="s">
        <v>37</v>
      </c>
      <c r="W1" s="415"/>
      <c r="X1" s="415"/>
      <c r="Y1" s="415"/>
      <c r="Z1" s="416"/>
      <c r="AA1" s="256"/>
    </row>
    <row r="2" spans="1:69" ht="18" customHeight="1">
      <c r="A2" s="258" t="s">
        <v>108</v>
      </c>
      <c r="B2" s="259"/>
      <c r="C2" s="210">
        <f>青森市!C2</f>
        <v>0</v>
      </c>
      <c r="D2" s="211"/>
      <c r="E2" s="211"/>
      <c r="F2" s="211"/>
      <c r="G2" s="211"/>
      <c r="H2" s="211"/>
      <c r="I2" s="212">
        <f>青森市!I2</f>
        <v>0</v>
      </c>
      <c r="J2" s="213"/>
      <c r="K2" s="213"/>
      <c r="L2" s="214"/>
      <c r="M2" s="218">
        <f>青森市!M2</f>
        <v>0</v>
      </c>
      <c r="N2" s="219"/>
      <c r="O2" s="220"/>
      <c r="P2" s="221">
        <f>青森市!P2</f>
        <v>0</v>
      </c>
      <c r="Q2" s="222"/>
      <c r="R2" s="260"/>
      <c r="S2" s="261"/>
      <c r="T2" s="261"/>
      <c r="U2" s="262"/>
      <c r="V2" s="225">
        <f>青森市!V2</f>
        <v>0</v>
      </c>
      <c r="W2" s="226"/>
      <c r="X2" s="226"/>
      <c r="Y2" s="226"/>
      <c r="Z2" s="227"/>
      <c r="AA2" s="256"/>
      <c r="AB2" s="263">
        <v>5</v>
      </c>
    </row>
    <row r="3" spans="1:69" ht="18" customHeight="1">
      <c r="A3" s="264" t="s">
        <v>89</v>
      </c>
      <c r="B3" s="265"/>
      <c r="C3" s="210"/>
      <c r="D3" s="211"/>
      <c r="E3" s="211"/>
      <c r="F3" s="211"/>
      <c r="G3" s="211"/>
      <c r="H3" s="211"/>
      <c r="I3" s="215"/>
      <c r="J3" s="216"/>
      <c r="K3" s="216"/>
      <c r="L3" s="217"/>
      <c r="M3" s="218"/>
      <c r="N3" s="219"/>
      <c r="O3" s="220"/>
      <c r="P3" s="223"/>
      <c r="Q3" s="224"/>
      <c r="R3" s="266" t="s">
        <v>90</v>
      </c>
      <c r="S3" s="267">
        <f>F13+R13+V13+R23+F30+J13+J23+J30+N23+N30+Z30</f>
        <v>0</v>
      </c>
      <c r="T3" s="268"/>
      <c r="U3" s="269"/>
      <c r="V3" s="225"/>
      <c r="W3" s="229"/>
      <c r="X3" s="229"/>
      <c r="Y3" s="229"/>
      <c r="Z3" s="230"/>
      <c r="AB3" s="270"/>
    </row>
    <row r="4" spans="1:69" ht="18.95" customHeight="1">
      <c r="A4" s="271" t="s">
        <v>38</v>
      </c>
      <c r="B4" s="272"/>
      <c r="C4" s="681" t="s">
        <v>94</v>
      </c>
      <c r="D4" s="274"/>
      <c r="E4" s="275" t="s">
        <v>39</v>
      </c>
      <c r="F4" s="682" t="s">
        <v>40</v>
      </c>
      <c r="G4" s="683" t="s">
        <v>12</v>
      </c>
      <c r="H4" s="684"/>
      <c r="I4" s="275" t="s">
        <v>39</v>
      </c>
      <c r="J4" s="276" t="s">
        <v>40</v>
      </c>
      <c r="K4" s="685"/>
      <c r="L4" s="274"/>
      <c r="M4" s="275"/>
      <c r="N4" s="276"/>
      <c r="O4" s="685" t="s">
        <v>225</v>
      </c>
      <c r="P4" s="274"/>
      <c r="Q4" s="275" t="s">
        <v>39</v>
      </c>
      <c r="R4" s="682" t="s">
        <v>40</v>
      </c>
      <c r="S4" s="686" t="s">
        <v>222</v>
      </c>
      <c r="T4" s="687"/>
      <c r="U4" s="275" t="s">
        <v>39</v>
      </c>
      <c r="V4" s="276" t="s">
        <v>40</v>
      </c>
      <c r="W4" s="688"/>
      <c r="X4" s="689"/>
      <c r="Y4" s="275"/>
      <c r="Z4" s="276"/>
      <c r="AA4" s="286"/>
      <c r="AB4" s="287" t="s">
        <v>246</v>
      </c>
      <c r="AF4" s="288"/>
    </row>
    <row r="5" spans="1:69" s="301" customFormat="1" ht="18" customHeight="1">
      <c r="A5" s="587" t="s">
        <v>236</v>
      </c>
      <c r="B5" s="690" t="s">
        <v>228</v>
      </c>
      <c r="C5" s="424" t="s">
        <v>226</v>
      </c>
      <c r="D5" s="292" t="s">
        <v>15</v>
      </c>
      <c r="E5" s="293">
        <v>1250</v>
      </c>
      <c r="F5" s="110"/>
      <c r="G5" s="296" t="s">
        <v>226</v>
      </c>
      <c r="H5" s="297" t="s">
        <v>355</v>
      </c>
      <c r="I5" s="298">
        <v>350</v>
      </c>
      <c r="J5" s="124"/>
      <c r="K5" s="296"/>
      <c r="L5" s="691"/>
      <c r="M5" s="298"/>
      <c r="N5" s="427"/>
      <c r="O5" s="692" t="s">
        <v>403</v>
      </c>
      <c r="P5" s="691"/>
      <c r="Q5" s="298">
        <v>200</v>
      </c>
      <c r="R5" s="110"/>
      <c r="S5" s="296" t="s">
        <v>226</v>
      </c>
      <c r="T5" s="691"/>
      <c r="U5" s="298">
        <v>1680</v>
      </c>
      <c r="V5" s="30"/>
      <c r="W5" s="373"/>
      <c r="X5" s="374"/>
      <c r="Y5" s="375"/>
      <c r="Z5" s="376"/>
      <c r="AA5" s="300"/>
      <c r="AB5" s="287"/>
      <c r="AC5" s="257"/>
      <c r="AD5" s="288"/>
      <c r="AE5" s="257"/>
      <c r="AF5" s="257"/>
      <c r="AG5" s="257"/>
      <c r="AH5" s="257"/>
      <c r="AI5" s="257"/>
      <c r="AJ5" s="257"/>
      <c r="AK5" s="257"/>
      <c r="AL5" s="257"/>
      <c r="AM5" s="257"/>
      <c r="AN5" s="257"/>
      <c r="AO5" s="257"/>
      <c r="AP5" s="257"/>
      <c r="AQ5" s="257"/>
      <c r="AR5" s="257"/>
      <c r="AS5" s="257"/>
      <c r="AT5" s="257"/>
      <c r="AU5" s="257"/>
      <c r="AV5" s="257"/>
      <c r="AW5" s="257"/>
      <c r="AX5" s="257"/>
      <c r="AY5" s="257"/>
      <c r="AZ5" s="257"/>
      <c r="BA5" s="257"/>
      <c r="BB5" s="257"/>
      <c r="BC5" s="257"/>
      <c r="BD5" s="257"/>
      <c r="BE5" s="257"/>
      <c r="BF5" s="257"/>
      <c r="BG5" s="257"/>
      <c r="BH5" s="257"/>
      <c r="BI5" s="257"/>
      <c r="BJ5" s="257"/>
      <c r="BK5" s="257"/>
      <c r="BL5" s="257"/>
      <c r="BM5" s="257"/>
      <c r="BN5" s="257"/>
      <c r="BO5" s="257"/>
      <c r="BP5" s="257"/>
      <c r="BQ5" s="257"/>
    </row>
    <row r="6" spans="1:69" s="301" customFormat="1" ht="18" customHeight="1">
      <c r="A6" s="592"/>
      <c r="B6" s="429" t="s">
        <v>229</v>
      </c>
      <c r="C6" s="666" t="s">
        <v>227</v>
      </c>
      <c r="D6" s="319" t="s">
        <v>15</v>
      </c>
      <c r="E6" s="320">
        <v>500</v>
      </c>
      <c r="F6" s="110"/>
      <c r="G6" s="353" t="s">
        <v>227</v>
      </c>
      <c r="H6" s="431" t="s">
        <v>355</v>
      </c>
      <c r="I6" s="335">
        <v>40</v>
      </c>
      <c r="J6" s="44"/>
      <c r="K6" s="353"/>
      <c r="L6" s="693"/>
      <c r="M6" s="335"/>
      <c r="N6" s="466"/>
      <c r="O6" s="601" t="s">
        <v>86</v>
      </c>
      <c r="P6" s="307" t="s">
        <v>385</v>
      </c>
      <c r="Q6" s="335">
        <v>50</v>
      </c>
      <c r="R6" s="792"/>
      <c r="S6" s="306" t="s">
        <v>86</v>
      </c>
      <c r="T6" s="307"/>
      <c r="U6" s="308">
        <v>1020</v>
      </c>
      <c r="V6" s="30"/>
      <c r="W6" s="383"/>
      <c r="X6" s="338"/>
      <c r="Y6" s="339"/>
      <c r="Z6" s="340"/>
      <c r="AA6" s="312"/>
      <c r="AB6" s="287"/>
      <c r="AC6" s="257"/>
      <c r="AD6" s="257"/>
      <c r="AE6" s="257"/>
      <c r="AF6" s="257"/>
      <c r="AG6" s="257"/>
      <c r="AH6" s="257"/>
      <c r="AI6" s="257"/>
      <c r="AJ6" s="257"/>
      <c r="AK6" s="257"/>
      <c r="AL6" s="257"/>
      <c r="AM6" s="257"/>
      <c r="AN6" s="257"/>
      <c r="AO6" s="257"/>
      <c r="AP6" s="257"/>
      <c r="AQ6" s="257"/>
      <c r="AR6" s="257"/>
      <c r="AS6" s="257"/>
      <c r="AT6" s="257"/>
      <c r="AU6" s="257"/>
      <c r="AV6" s="257"/>
      <c r="AW6" s="257"/>
      <c r="AX6" s="257"/>
      <c r="AY6" s="257"/>
      <c r="AZ6" s="257"/>
      <c r="BA6" s="257"/>
      <c r="BB6" s="257"/>
      <c r="BC6" s="257"/>
      <c r="BD6" s="257"/>
      <c r="BE6" s="257"/>
      <c r="BF6" s="257"/>
      <c r="BG6" s="257"/>
      <c r="BH6" s="257"/>
      <c r="BI6" s="257"/>
      <c r="BJ6" s="257"/>
      <c r="BK6" s="257"/>
      <c r="BL6" s="257"/>
      <c r="BM6" s="257"/>
      <c r="BN6" s="257"/>
      <c r="BO6" s="257"/>
      <c r="BP6" s="257"/>
      <c r="BQ6" s="257"/>
    </row>
    <row r="7" spans="1:69" s="301" customFormat="1" ht="18" customHeight="1">
      <c r="A7" s="592"/>
      <c r="B7" s="429" t="s">
        <v>230</v>
      </c>
      <c r="C7" s="658" t="s">
        <v>290</v>
      </c>
      <c r="D7" s="694" t="s">
        <v>15</v>
      </c>
      <c r="E7" s="657">
        <v>350</v>
      </c>
      <c r="F7" s="236"/>
      <c r="G7" s="655" t="s">
        <v>438</v>
      </c>
      <c r="H7" s="659" t="s">
        <v>445</v>
      </c>
      <c r="I7" s="657">
        <v>150</v>
      </c>
      <c r="J7" s="678"/>
      <c r="K7" s="567"/>
      <c r="L7" s="325"/>
      <c r="M7" s="308"/>
      <c r="N7" s="432"/>
      <c r="O7" s="695" t="s">
        <v>404</v>
      </c>
      <c r="P7" s="307" t="s">
        <v>385</v>
      </c>
      <c r="Q7" s="308">
        <v>30</v>
      </c>
      <c r="R7" s="110"/>
      <c r="S7" s="296" t="s">
        <v>302</v>
      </c>
      <c r="T7" s="305" t="s">
        <v>15</v>
      </c>
      <c r="U7" s="298">
        <v>2730</v>
      </c>
      <c r="V7" s="30"/>
      <c r="W7" s="383"/>
      <c r="X7" s="338"/>
      <c r="Y7" s="339"/>
      <c r="Z7" s="340"/>
      <c r="AA7" s="312"/>
      <c r="AB7" s="287"/>
      <c r="AC7" s="257"/>
      <c r="AD7" s="257"/>
      <c r="AE7" s="257"/>
      <c r="AF7" s="257"/>
      <c r="AG7" s="257"/>
      <c r="AH7" s="257"/>
      <c r="AI7" s="257"/>
      <c r="AJ7" s="257"/>
      <c r="AK7" s="257"/>
      <c r="AL7" s="257"/>
      <c r="AM7" s="257"/>
      <c r="AN7" s="257"/>
      <c r="AO7" s="257"/>
      <c r="AP7" s="257"/>
      <c r="AQ7" s="257"/>
      <c r="AR7" s="257"/>
      <c r="AS7" s="257"/>
      <c r="AT7" s="257"/>
      <c r="AU7" s="257"/>
      <c r="AV7" s="257"/>
      <c r="AW7" s="257"/>
      <c r="AX7" s="257"/>
      <c r="AY7" s="257"/>
      <c r="AZ7" s="257"/>
      <c r="BA7" s="257"/>
      <c r="BB7" s="257"/>
      <c r="BC7" s="257"/>
      <c r="BD7" s="257"/>
      <c r="BE7" s="257"/>
      <c r="BF7" s="257"/>
      <c r="BG7" s="257"/>
      <c r="BH7" s="257"/>
      <c r="BI7" s="257"/>
      <c r="BJ7" s="257"/>
      <c r="BK7" s="257"/>
      <c r="BL7" s="257"/>
      <c r="BM7" s="257"/>
      <c r="BN7" s="257"/>
      <c r="BO7" s="257"/>
      <c r="BP7" s="257"/>
      <c r="BQ7" s="257"/>
    </row>
    <row r="8" spans="1:69" s="301" customFormat="1" ht="18" customHeight="1" thickBot="1">
      <c r="A8" s="592"/>
      <c r="B8" s="429" t="s">
        <v>231</v>
      </c>
      <c r="C8" s="664"/>
      <c r="D8" s="696"/>
      <c r="E8" s="663"/>
      <c r="F8" s="237"/>
      <c r="G8" s="661"/>
      <c r="H8" s="665"/>
      <c r="I8" s="663"/>
      <c r="J8" s="679"/>
      <c r="K8" s="296"/>
      <c r="L8" s="691"/>
      <c r="M8" s="298"/>
      <c r="N8" s="427"/>
      <c r="O8" s="508"/>
      <c r="P8" s="697"/>
      <c r="Q8" s="320"/>
      <c r="R8" s="698"/>
      <c r="S8" s="699"/>
      <c r="T8" s="700"/>
      <c r="U8" s="701"/>
      <c r="V8" s="702"/>
      <c r="W8" s="383"/>
      <c r="X8" s="338"/>
      <c r="Y8" s="339"/>
      <c r="Z8" s="340"/>
      <c r="AA8" s="312"/>
      <c r="AB8" s="287"/>
      <c r="AC8" s="257"/>
      <c r="AD8" s="257"/>
      <c r="AE8" s="257"/>
      <c r="AF8" s="257"/>
      <c r="AG8" s="257"/>
      <c r="AH8" s="257"/>
      <c r="AI8" s="257"/>
      <c r="AJ8" s="257"/>
      <c r="AK8" s="257"/>
      <c r="AL8" s="257"/>
      <c r="AM8" s="257"/>
      <c r="AN8" s="257"/>
      <c r="AO8" s="257"/>
      <c r="AP8" s="257"/>
      <c r="AQ8" s="257"/>
      <c r="AR8" s="257"/>
      <c r="AS8" s="257"/>
      <c r="AT8" s="257"/>
      <c r="AU8" s="257"/>
      <c r="AV8" s="257"/>
      <c r="AW8" s="257"/>
      <c r="AX8" s="257"/>
      <c r="AY8" s="257"/>
      <c r="AZ8" s="257"/>
      <c r="BA8" s="257"/>
      <c r="BB8" s="257"/>
      <c r="BC8" s="257"/>
      <c r="BD8" s="257"/>
      <c r="BE8" s="257"/>
      <c r="BF8" s="257"/>
      <c r="BG8" s="257"/>
      <c r="BH8" s="257"/>
      <c r="BI8" s="257"/>
      <c r="BJ8" s="257"/>
      <c r="BK8" s="257"/>
      <c r="BL8" s="257"/>
      <c r="BM8" s="257"/>
      <c r="BN8" s="257"/>
      <c r="BO8" s="257"/>
      <c r="BP8" s="257"/>
      <c r="BQ8" s="257"/>
    </row>
    <row r="9" spans="1:69" s="301" customFormat="1" ht="18" customHeight="1" thickBot="1">
      <c r="A9" s="592"/>
      <c r="B9" s="622" t="s">
        <v>232</v>
      </c>
      <c r="C9" s="658" t="s">
        <v>85</v>
      </c>
      <c r="D9" s="694" t="s">
        <v>15</v>
      </c>
      <c r="E9" s="657">
        <v>1500</v>
      </c>
      <c r="F9" s="238"/>
      <c r="G9" s="655" t="s">
        <v>85</v>
      </c>
      <c r="H9" s="659" t="s">
        <v>445</v>
      </c>
      <c r="I9" s="657">
        <v>220</v>
      </c>
      <c r="J9" s="789"/>
      <c r="K9" s="384"/>
      <c r="L9" s="325"/>
      <c r="M9" s="308"/>
      <c r="N9" s="703"/>
      <c r="O9" s="704" t="s">
        <v>85</v>
      </c>
      <c r="P9" s="705" t="s">
        <v>385</v>
      </c>
      <c r="Q9" s="706">
        <v>150</v>
      </c>
      <c r="R9" s="140"/>
      <c r="S9" s="707" t="s">
        <v>85</v>
      </c>
      <c r="T9" s="708"/>
      <c r="U9" s="709">
        <v>2900</v>
      </c>
      <c r="V9" s="793"/>
      <c r="W9" s="339"/>
      <c r="X9" s="338"/>
      <c r="Y9" s="339"/>
      <c r="Z9" s="340"/>
      <c r="AA9" s="300"/>
      <c r="AB9" s="287"/>
      <c r="AC9" s="257"/>
      <c r="AD9" s="257"/>
      <c r="AE9" s="257"/>
      <c r="AF9" s="257"/>
      <c r="AG9" s="257"/>
      <c r="AH9" s="257"/>
      <c r="AI9" s="257"/>
      <c r="AJ9" s="257"/>
      <c r="AK9" s="257"/>
      <c r="AL9" s="257"/>
      <c r="AM9" s="257"/>
      <c r="AN9" s="257"/>
      <c r="AO9" s="257"/>
      <c r="AP9" s="257"/>
      <c r="AQ9" s="257"/>
      <c r="AR9" s="257"/>
      <c r="AS9" s="257"/>
      <c r="AT9" s="257"/>
      <c r="AU9" s="257"/>
      <c r="AV9" s="257"/>
      <c r="AW9" s="257"/>
      <c r="AX9" s="257"/>
      <c r="AY9" s="257"/>
      <c r="AZ9" s="257"/>
      <c r="BA9" s="257"/>
      <c r="BB9" s="257"/>
      <c r="BC9" s="257"/>
      <c r="BD9" s="257"/>
      <c r="BE9" s="257"/>
      <c r="BF9" s="257"/>
      <c r="BG9" s="257"/>
      <c r="BH9" s="257"/>
      <c r="BI9" s="257"/>
      <c r="BJ9" s="257"/>
      <c r="BK9" s="257"/>
      <c r="BL9" s="257"/>
      <c r="BM9" s="257"/>
      <c r="BN9" s="257"/>
      <c r="BO9" s="257"/>
      <c r="BP9" s="257"/>
      <c r="BQ9" s="257"/>
    </row>
    <row r="10" spans="1:69" s="301" customFormat="1" ht="18" customHeight="1">
      <c r="A10" s="592"/>
      <c r="B10" s="429" t="s">
        <v>233</v>
      </c>
      <c r="C10" s="710"/>
      <c r="D10" s="711"/>
      <c r="E10" s="712"/>
      <c r="F10" s="239"/>
      <c r="G10" s="713"/>
      <c r="H10" s="714"/>
      <c r="I10" s="712"/>
      <c r="J10" s="790"/>
      <c r="K10" s="384"/>
      <c r="L10" s="325"/>
      <c r="M10" s="308"/>
      <c r="N10" s="432"/>
      <c r="O10" s="715"/>
      <c r="P10" s="691"/>
      <c r="Q10" s="298"/>
      <c r="R10" s="716"/>
      <c r="S10" s="717" t="s">
        <v>306</v>
      </c>
      <c r="T10" s="718"/>
      <c r="U10" s="712">
        <v>760</v>
      </c>
      <c r="V10" s="241"/>
      <c r="W10" s="383"/>
      <c r="X10" s="338"/>
      <c r="Y10" s="339"/>
      <c r="Z10" s="340"/>
      <c r="AA10" s="312"/>
      <c r="AB10" s="287"/>
      <c r="AC10" s="257"/>
      <c r="AD10" s="257"/>
      <c r="AE10" s="257"/>
      <c r="AF10" s="257"/>
      <c r="AG10" s="257"/>
      <c r="AH10" s="257"/>
      <c r="AI10" s="257"/>
      <c r="AJ10" s="257"/>
      <c r="AK10" s="257"/>
      <c r="AL10" s="257"/>
      <c r="AM10" s="257"/>
      <c r="AN10" s="257"/>
      <c r="AO10" s="257"/>
      <c r="AP10" s="257"/>
      <c r="AQ10" s="257"/>
      <c r="AR10" s="257"/>
      <c r="AS10" s="257"/>
      <c r="AT10" s="257"/>
      <c r="AU10" s="257"/>
      <c r="AV10" s="257"/>
      <c r="AW10" s="257"/>
      <c r="AX10" s="257"/>
      <c r="AY10" s="257"/>
      <c r="AZ10" s="257"/>
      <c r="BA10" s="257"/>
      <c r="BB10" s="257"/>
      <c r="BC10" s="257"/>
      <c r="BD10" s="257"/>
      <c r="BE10" s="257"/>
      <c r="BF10" s="257"/>
      <c r="BG10" s="257"/>
      <c r="BH10" s="257"/>
      <c r="BI10" s="257"/>
      <c r="BJ10" s="257"/>
      <c r="BK10" s="257"/>
      <c r="BL10" s="257"/>
      <c r="BM10" s="257"/>
      <c r="BN10" s="257"/>
      <c r="BO10" s="257"/>
      <c r="BP10" s="257"/>
      <c r="BQ10" s="257"/>
    </row>
    <row r="11" spans="1:69" s="301" customFormat="1" ht="18" customHeight="1">
      <c r="A11" s="592"/>
      <c r="B11" s="429" t="s">
        <v>234</v>
      </c>
      <c r="C11" s="664"/>
      <c r="D11" s="696"/>
      <c r="E11" s="663"/>
      <c r="F11" s="240"/>
      <c r="G11" s="661"/>
      <c r="H11" s="665"/>
      <c r="I11" s="663"/>
      <c r="J11" s="791"/>
      <c r="K11" s="617"/>
      <c r="L11" s="691"/>
      <c r="M11" s="298"/>
      <c r="N11" s="427"/>
      <c r="O11" s="715"/>
      <c r="P11" s="691"/>
      <c r="Q11" s="298"/>
      <c r="R11" s="716"/>
      <c r="S11" s="719"/>
      <c r="T11" s="720"/>
      <c r="U11" s="663"/>
      <c r="V11" s="242"/>
      <c r="W11" s="383"/>
      <c r="X11" s="338"/>
      <c r="Y11" s="339"/>
      <c r="Z11" s="340"/>
      <c r="AA11" s="312"/>
      <c r="AB11" s="287"/>
      <c r="AC11" s="257"/>
      <c r="AD11" s="257"/>
      <c r="AE11" s="257"/>
      <c r="AF11" s="257"/>
      <c r="AG11" s="257"/>
      <c r="AH11" s="257"/>
      <c r="AI11" s="257"/>
      <c r="AJ11" s="257"/>
      <c r="AK11" s="257"/>
      <c r="AL11" s="257"/>
      <c r="AM11" s="257"/>
      <c r="AN11" s="257"/>
      <c r="AO11" s="257"/>
      <c r="AP11" s="257"/>
      <c r="AQ11" s="257"/>
      <c r="AR11" s="257"/>
      <c r="AS11" s="257"/>
      <c r="AT11" s="257"/>
      <c r="AU11" s="257"/>
      <c r="AV11" s="257"/>
      <c r="AW11" s="257"/>
      <c r="AX11" s="257"/>
      <c r="AY11" s="257"/>
      <c r="AZ11" s="257"/>
      <c r="BA11" s="257"/>
      <c r="BB11" s="257"/>
      <c r="BC11" s="257"/>
      <c r="BD11" s="257"/>
      <c r="BE11" s="257"/>
      <c r="BF11" s="257"/>
      <c r="BG11" s="257"/>
      <c r="BH11" s="257"/>
      <c r="BI11" s="257"/>
      <c r="BJ11" s="257"/>
      <c r="BK11" s="257"/>
      <c r="BL11" s="257"/>
      <c r="BM11" s="257"/>
      <c r="BN11" s="257"/>
      <c r="BO11" s="257"/>
      <c r="BP11" s="257"/>
      <c r="BQ11" s="257"/>
    </row>
    <row r="12" spans="1:69" s="301" customFormat="1" ht="18" customHeight="1">
      <c r="A12" s="603"/>
      <c r="B12" s="429" t="s">
        <v>235</v>
      </c>
      <c r="C12" s="674" t="s">
        <v>79</v>
      </c>
      <c r="D12" s="354" t="s">
        <v>15</v>
      </c>
      <c r="E12" s="335">
        <v>70</v>
      </c>
      <c r="F12" s="788"/>
      <c r="G12" s="674" t="s">
        <v>439</v>
      </c>
      <c r="H12" s="431" t="s">
        <v>355</v>
      </c>
      <c r="I12" s="335">
        <v>80</v>
      </c>
      <c r="J12" s="125"/>
      <c r="K12" s="675"/>
      <c r="L12" s="693"/>
      <c r="M12" s="335"/>
      <c r="N12" s="459"/>
      <c r="O12" s="722"/>
      <c r="P12" s="693"/>
      <c r="Q12" s="335"/>
      <c r="R12" s="721"/>
      <c r="S12" s="363"/>
      <c r="T12" s="723"/>
      <c r="U12" s="316"/>
      <c r="V12" s="365"/>
      <c r="W12" s="724"/>
      <c r="X12" s="700"/>
      <c r="Y12" s="701"/>
      <c r="Z12" s="607"/>
      <c r="AA12" s="288"/>
      <c r="AB12" s="287"/>
      <c r="AC12" s="257"/>
      <c r="AD12" s="257"/>
      <c r="AE12" s="257"/>
      <c r="AF12" s="257"/>
      <c r="AG12" s="257"/>
      <c r="AH12" s="257"/>
      <c r="AI12" s="257"/>
      <c r="AJ12" s="257"/>
      <c r="AK12" s="257"/>
      <c r="AL12" s="257"/>
      <c r="AM12" s="257"/>
      <c r="AN12" s="257"/>
      <c r="AO12" s="257"/>
      <c r="AP12" s="257"/>
      <c r="AQ12" s="257"/>
      <c r="AR12" s="257"/>
      <c r="AS12" s="257"/>
      <c r="AT12" s="257"/>
      <c r="AU12" s="257"/>
      <c r="AV12" s="257"/>
      <c r="AW12" s="257"/>
      <c r="AX12" s="257"/>
      <c r="AY12" s="257"/>
      <c r="AZ12" s="257"/>
      <c r="BA12" s="257"/>
      <c r="BB12" s="257"/>
      <c r="BC12" s="257"/>
      <c r="BD12" s="257"/>
      <c r="BE12" s="257"/>
      <c r="BF12" s="257"/>
      <c r="BG12" s="257"/>
      <c r="BH12" s="257"/>
      <c r="BI12" s="257"/>
      <c r="BJ12" s="257"/>
      <c r="BK12" s="257"/>
      <c r="BL12" s="257"/>
      <c r="BM12" s="257"/>
      <c r="BN12" s="257"/>
      <c r="BO12" s="257"/>
      <c r="BP12" s="257"/>
      <c r="BQ12" s="257"/>
    </row>
    <row r="13" spans="1:69" s="301" customFormat="1" ht="18" customHeight="1" thickBot="1">
      <c r="A13" s="302" t="s">
        <v>221</v>
      </c>
      <c r="B13" s="725">
        <f>E13+Q13+U13+I13</f>
        <v>14030</v>
      </c>
      <c r="C13" s="726" t="s">
        <v>87</v>
      </c>
      <c r="D13" s="727"/>
      <c r="E13" s="728">
        <f>SUM(E5:E12)</f>
        <v>3670</v>
      </c>
      <c r="F13" s="729">
        <f>SUM(F5:F12)</f>
        <v>0</v>
      </c>
      <c r="G13" s="367" t="s">
        <v>30</v>
      </c>
      <c r="H13" s="284"/>
      <c r="I13" s="369">
        <f>SUM(I5:I12)</f>
        <v>840</v>
      </c>
      <c r="J13" s="573">
        <f>SUM(J5:J12)</f>
        <v>0</v>
      </c>
      <c r="K13" s="585"/>
      <c r="L13" s="284"/>
      <c r="M13" s="329"/>
      <c r="N13" s="440"/>
      <c r="O13" s="726" t="s">
        <v>87</v>
      </c>
      <c r="P13" s="730"/>
      <c r="Q13" s="728">
        <f>SUM(Q5:Q12)</f>
        <v>430</v>
      </c>
      <c r="R13" s="729">
        <f>SUM(R5:R12)</f>
        <v>0</v>
      </c>
      <c r="S13" s="726" t="s">
        <v>87</v>
      </c>
      <c r="T13" s="730"/>
      <c r="U13" s="728">
        <f>SUM(U5:U12)</f>
        <v>9090</v>
      </c>
      <c r="V13" s="731">
        <f>SUM(V5:V12)</f>
        <v>0</v>
      </c>
      <c r="W13" s="732"/>
      <c r="X13" s="733"/>
      <c r="Y13" s="733"/>
      <c r="Z13" s="734"/>
      <c r="AA13" s="288"/>
      <c r="AB13" s="287"/>
      <c r="AC13" s="257"/>
      <c r="AD13" s="257"/>
      <c r="AE13" s="257"/>
      <c r="AF13" s="257"/>
      <c r="AG13" s="257"/>
      <c r="AH13" s="257"/>
      <c r="AI13" s="257"/>
      <c r="AJ13" s="257"/>
      <c r="AK13" s="257"/>
      <c r="AL13" s="257"/>
      <c r="AM13" s="257"/>
      <c r="AN13" s="257"/>
      <c r="AO13" s="257"/>
      <c r="AP13" s="257"/>
      <c r="AQ13" s="257"/>
      <c r="AR13" s="257"/>
      <c r="AS13" s="257"/>
      <c r="AT13" s="257"/>
      <c r="AU13" s="257"/>
      <c r="AV13" s="257"/>
      <c r="AW13" s="257"/>
      <c r="AX13" s="257"/>
      <c r="AY13" s="257"/>
      <c r="AZ13" s="257"/>
      <c r="BA13" s="257"/>
      <c r="BB13" s="257"/>
      <c r="BC13" s="257"/>
      <c r="BD13" s="257"/>
      <c r="BE13" s="257"/>
      <c r="BF13" s="257"/>
      <c r="BG13" s="257"/>
      <c r="BH13" s="257"/>
      <c r="BI13" s="257"/>
      <c r="BJ13" s="257"/>
      <c r="BK13" s="257"/>
      <c r="BL13" s="257"/>
      <c r="BM13" s="257"/>
      <c r="BN13" s="257"/>
      <c r="BO13" s="257"/>
      <c r="BP13" s="257"/>
      <c r="BQ13" s="257"/>
    </row>
    <row r="14" spans="1:69" s="301" customFormat="1" ht="18" customHeight="1">
      <c r="A14" s="735"/>
      <c r="B14" s="736"/>
      <c r="C14" s="681" t="s">
        <v>94</v>
      </c>
      <c r="D14" s="274"/>
      <c r="E14" s="275" t="s">
        <v>39</v>
      </c>
      <c r="F14" s="276" t="s">
        <v>40</v>
      </c>
      <c r="G14" s="737" t="s">
        <v>223</v>
      </c>
      <c r="H14" s="274"/>
      <c r="I14" s="275" t="s">
        <v>39</v>
      </c>
      <c r="J14" s="276" t="s">
        <v>40</v>
      </c>
      <c r="K14" s="685" t="s">
        <v>224</v>
      </c>
      <c r="L14" s="274"/>
      <c r="M14" s="275" t="s">
        <v>39</v>
      </c>
      <c r="N14" s="276" t="s">
        <v>40</v>
      </c>
      <c r="O14" s="685" t="s">
        <v>225</v>
      </c>
      <c r="P14" s="274"/>
      <c r="Q14" s="275" t="s">
        <v>39</v>
      </c>
      <c r="R14" s="682" t="s">
        <v>40</v>
      </c>
      <c r="S14" s="738" t="s">
        <v>222</v>
      </c>
      <c r="T14" s="739"/>
      <c r="U14" s="740" t="s">
        <v>39</v>
      </c>
      <c r="V14" s="741" t="s">
        <v>40</v>
      </c>
      <c r="W14" s="742" t="s">
        <v>222</v>
      </c>
      <c r="X14" s="739"/>
      <c r="Y14" s="740" t="s">
        <v>39</v>
      </c>
      <c r="Z14" s="743" t="s">
        <v>40</v>
      </c>
      <c r="AA14" s="288"/>
      <c r="AB14" s="287"/>
      <c r="AC14" s="257"/>
      <c r="AD14" s="257"/>
      <c r="AE14" s="257"/>
      <c r="AF14" s="257"/>
      <c r="AG14" s="257"/>
      <c r="AH14" s="257"/>
      <c r="AI14" s="257"/>
      <c r="AJ14" s="257"/>
      <c r="AK14" s="257"/>
      <c r="AL14" s="257"/>
      <c r="AM14" s="257"/>
      <c r="AN14" s="257"/>
      <c r="AO14" s="257"/>
      <c r="AP14" s="257"/>
      <c r="AQ14" s="257"/>
      <c r="AR14" s="257"/>
      <c r="AS14" s="257"/>
      <c r="AT14" s="257"/>
      <c r="AU14" s="257"/>
      <c r="AV14" s="257"/>
      <c r="AW14" s="257"/>
      <c r="AX14" s="257"/>
      <c r="AY14" s="257"/>
      <c r="AZ14" s="257"/>
      <c r="BA14" s="257"/>
      <c r="BB14" s="257"/>
      <c r="BC14" s="257"/>
      <c r="BD14" s="257"/>
      <c r="BE14" s="257"/>
      <c r="BF14" s="257"/>
      <c r="BG14" s="257"/>
      <c r="BH14" s="257"/>
      <c r="BI14" s="257"/>
      <c r="BJ14" s="257"/>
      <c r="BK14" s="257"/>
      <c r="BL14" s="257"/>
      <c r="BM14" s="257"/>
      <c r="BN14" s="257"/>
      <c r="BO14" s="257"/>
      <c r="BP14" s="257"/>
      <c r="BQ14" s="257"/>
    </row>
    <row r="15" spans="1:69" s="301" customFormat="1" ht="18" customHeight="1">
      <c r="A15" s="744"/>
      <c r="B15" s="372"/>
      <c r="C15" s="296" t="s">
        <v>337</v>
      </c>
      <c r="D15" s="305" t="s">
        <v>15</v>
      </c>
      <c r="E15" s="298">
        <v>2260</v>
      </c>
      <c r="F15" s="32"/>
      <c r="G15" s="318" t="s">
        <v>337</v>
      </c>
      <c r="H15" s="305" t="s">
        <v>355</v>
      </c>
      <c r="I15" s="298">
        <v>1700</v>
      </c>
      <c r="J15" s="32"/>
      <c r="K15" s="318" t="s">
        <v>337</v>
      </c>
      <c r="L15" s="305" t="s">
        <v>355</v>
      </c>
      <c r="M15" s="298">
        <v>450</v>
      </c>
      <c r="N15" s="32"/>
      <c r="O15" s="745" t="s">
        <v>336</v>
      </c>
      <c r="P15" s="691"/>
      <c r="Q15" s="746">
        <v>1500</v>
      </c>
      <c r="R15" s="111"/>
      <c r="S15" s="747" t="s">
        <v>238</v>
      </c>
      <c r="T15" s="691"/>
      <c r="U15" s="298">
        <v>2060</v>
      </c>
      <c r="V15" s="32"/>
      <c r="W15" s="653" t="s">
        <v>243</v>
      </c>
      <c r="X15" s="748"/>
      <c r="Y15" s="293">
        <v>3100</v>
      </c>
      <c r="Z15" s="137"/>
      <c r="AA15" s="288"/>
      <c r="AB15" s="287"/>
      <c r="AC15" s="257"/>
      <c r="AD15" s="257"/>
      <c r="AE15" s="257"/>
      <c r="AF15" s="257"/>
      <c r="AG15" s="257"/>
      <c r="AH15" s="257"/>
      <c r="AI15" s="257"/>
      <c r="AJ15" s="257"/>
      <c r="AK15" s="257"/>
      <c r="AL15" s="257"/>
      <c r="AM15" s="257"/>
      <c r="AN15" s="257"/>
      <c r="AO15" s="257"/>
      <c r="AP15" s="257"/>
      <c r="AQ15" s="257"/>
      <c r="AR15" s="257"/>
      <c r="AS15" s="257"/>
      <c r="AT15" s="257"/>
      <c r="AU15" s="257"/>
      <c r="AV15" s="257"/>
      <c r="AW15" s="257"/>
      <c r="AX15" s="257"/>
      <c r="AY15" s="257"/>
      <c r="AZ15" s="257"/>
      <c r="BA15" s="257"/>
      <c r="BB15" s="257"/>
      <c r="BC15" s="257"/>
      <c r="BD15" s="257"/>
      <c r="BE15" s="257"/>
      <c r="BF15" s="257"/>
      <c r="BG15" s="257"/>
      <c r="BH15" s="257"/>
      <c r="BI15" s="257"/>
      <c r="BJ15" s="257"/>
      <c r="BK15" s="257"/>
      <c r="BL15" s="257"/>
      <c r="BM15" s="257"/>
      <c r="BN15" s="257"/>
      <c r="BO15" s="257"/>
      <c r="BP15" s="257"/>
      <c r="BQ15" s="257"/>
    </row>
    <row r="16" spans="1:69" s="301" customFormat="1" ht="18" customHeight="1">
      <c r="A16" s="749"/>
      <c r="B16" s="372"/>
      <c r="C16" s="313" t="s">
        <v>336</v>
      </c>
      <c r="D16" s="305" t="s">
        <v>15</v>
      </c>
      <c r="E16" s="298">
        <v>1530</v>
      </c>
      <c r="F16" s="30"/>
      <c r="G16" s="313" t="s">
        <v>336</v>
      </c>
      <c r="H16" s="319" t="s">
        <v>355</v>
      </c>
      <c r="I16" s="320">
        <v>1310</v>
      </c>
      <c r="J16" s="30"/>
      <c r="K16" s="313" t="s">
        <v>336</v>
      </c>
      <c r="L16" s="305" t="s">
        <v>355</v>
      </c>
      <c r="M16" s="298">
        <v>380</v>
      </c>
      <c r="N16" s="30"/>
      <c r="O16" s="750" t="s">
        <v>338</v>
      </c>
      <c r="P16" s="693"/>
      <c r="Q16" s="751">
        <v>1450</v>
      </c>
      <c r="R16" s="110"/>
      <c r="S16" s="752" t="s">
        <v>239</v>
      </c>
      <c r="T16" s="691"/>
      <c r="U16" s="298">
        <v>780</v>
      </c>
      <c r="V16" s="30"/>
      <c r="W16" s="359" t="s">
        <v>244</v>
      </c>
      <c r="X16" s="325"/>
      <c r="Y16" s="308">
        <v>3300</v>
      </c>
      <c r="Z16" s="138"/>
      <c r="AA16" s="288"/>
      <c r="AB16" s="287"/>
      <c r="AC16" s="257"/>
      <c r="AD16" s="257"/>
      <c r="AE16" s="257"/>
      <c r="AF16" s="257"/>
      <c r="AG16" s="257"/>
      <c r="AH16" s="257"/>
      <c r="AI16" s="257"/>
      <c r="AJ16" s="257"/>
      <c r="AK16" s="257"/>
      <c r="AL16" s="257"/>
      <c r="AM16" s="257"/>
      <c r="AN16" s="257"/>
      <c r="AO16" s="257"/>
      <c r="AP16" s="257"/>
      <c r="AQ16" s="257"/>
      <c r="AR16" s="257"/>
      <c r="AS16" s="257"/>
      <c r="AT16" s="257"/>
      <c r="AU16" s="257"/>
      <c r="AV16" s="257"/>
      <c r="AW16" s="257"/>
      <c r="AX16" s="257"/>
      <c r="AY16" s="257"/>
      <c r="AZ16" s="257"/>
      <c r="BA16" s="257"/>
      <c r="BB16" s="257"/>
      <c r="BC16" s="257"/>
      <c r="BD16" s="257"/>
      <c r="BE16" s="257"/>
      <c r="BF16" s="257"/>
      <c r="BG16" s="257"/>
      <c r="BH16" s="257"/>
      <c r="BI16" s="257"/>
      <c r="BJ16" s="257"/>
      <c r="BK16" s="257"/>
      <c r="BL16" s="257"/>
      <c r="BM16" s="257"/>
      <c r="BN16" s="257"/>
      <c r="BO16" s="257"/>
      <c r="BP16" s="257"/>
      <c r="BQ16" s="257"/>
    </row>
    <row r="17" spans="1:69" s="301" customFormat="1" ht="18" customHeight="1">
      <c r="A17" s="744"/>
      <c r="B17" s="620"/>
      <c r="C17" s="313" t="s">
        <v>339</v>
      </c>
      <c r="D17" s="305" t="s">
        <v>15</v>
      </c>
      <c r="E17" s="298">
        <v>700</v>
      </c>
      <c r="F17" s="30"/>
      <c r="G17" s="313" t="s">
        <v>339</v>
      </c>
      <c r="H17" s="307" t="s">
        <v>355</v>
      </c>
      <c r="I17" s="308">
        <v>500</v>
      </c>
      <c r="J17" s="30"/>
      <c r="K17" s="313" t="s">
        <v>339</v>
      </c>
      <c r="L17" s="305" t="s">
        <v>355</v>
      </c>
      <c r="M17" s="298">
        <v>100</v>
      </c>
      <c r="N17" s="30"/>
      <c r="O17" s="753" t="s">
        <v>339</v>
      </c>
      <c r="P17" s="325"/>
      <c r="Q17" s="754">
        <v>1250</v>
      </c>
      <c r="R17" s="110"/>
      <c r="S17" s="755" t="s">
        <v>240</v>
      </c>
      <c r="T17" s="325"/>
      <c r="U17" s="308">
        <v>3120</v>
      </c>
      <c r="V17" s="30"/>
      <c r="W17" s="359" t="s">
        <v>49</v>
      </c>
      <c r="X17" s="325"/>
      <c r="Y17" s="308">
        <v>2020</v>
      </c>
      <c r="Z17" s="138"/>
      <c r="AA17" s="288"/>
      <c r="AB17" s="287"/>
      <c r="AC17" s="257"/>
      <c r="AD17" s="257"/>
      <c r="AE17" s="257"/>
      <c r="AF17" s="257"/>
      <c r="AG17" s="257"/>
      <c r="AH17" s="257"/>
      <c r="AI17" s="257"/>
      <c r="AJ17" s="257"/>
      <c r="AK17" s="257"/>
      <c r="AL17" s="257"/>
      <c r="AM17" s="257"/>
      <c r="AN17" s="257"/>
      <c r="AO17" s="257"/>
      <c r="AP17" s="257"/>
      <c r="AQ17" s="257"/>
      <c r="AR17" s="257"/>
      <c r="AS17" s="257"/>
      <c r="AT17" s="257"/>
      <c r="AU17" s="257"/>
      <c r="AV17" s="257"/>
      <c r="AW17" s="257"/>
      <c r="AX17" s="257"/>
      <c r="AY17" s="257"/>
      <c r="AZ17" s="257"/>
      <c r="BA17" s="257"/>
      <c r="BB17" s="257"/>
      <c r="BC17" s="257"/>
      <c r="BD17" s="257"/>
      <c r="BE17" s="257"/>
      <c r="BF17" s="257"/>
      <c r="BG17" s="257"/>
      <c r="BH17" s="257"/>
      <c r="BI17" s="257"/>
      <c r="BJ17" s="257"/>
      <c r="BK17" s="257"/>
      <c r="BL17" s="257"/>
      <c r="BM17" s="257"/>
      <c r="BN17" s="257"/>
      <c r="BO17" s="257"/>
      <c r="BP17" s="257"/>
      <c r="BQ17" s="257"/>
    </row>
    <row r="18" spans="1:69" s="301" customFormat="1" ht="18" customHeight="1">
      <c r="A18" s="749"/>
      <c r="B18" s="372"/>
      <c r="C18" s="353" t="s">
        <v>311</v>
      </c>
      <c r="D18" s="305"/>
      <c r="E18" s="308"/>
      <c r="F18" s="299"/>
      <c r="G18" s="313" t="s">
        <v>315</v>
      </c>
      <c r="H18" s="325"/>
      <c r="I18" s="308"/>
      <c r="J18" s="299"/>
      <c r="K18" s="313" t="s">
        <v>312</v>
      </c>
      <c r="L18" s="325"/>
      <c r="M18" s="308"/>
      <c r="N18" s="299"/>
      <c r="O18" s="753"/>
      <c r="P18" s="325"/>
      <c r="Q18" s="754"/>
      <c r="R18" s="756"/>
      <c r="S18" s="755" t="s">
        <v>44</v>
      </c>
      <c r="T18" s="325"/>
      <c r="U18" s="308">
        <v>1780</v>
      </c>
      <c r="V18" s="30"/>
      <c r="W18" s="674" t="s">
        <v>50</v>
      </c>
      <c r="X18" s="693"/>
      <c r="Y18" s="335">
        <v>1710</v>
      </c>
      <c r="Z18" s="138"/>
      <c r="AA18" s="288"/>
      <c r="AB18" s="287"/>
      <c r="AC18" s="257"/>
      <c r="AD18" s="257"/>
      <c r="AE18" s="257"/>
      <c r="AF18" s="257"/>
      <c r="AG18" s="257"/>
      <c r="AH18" s="257"/>
      <c r="AI18" s="257"/>
      <c r="AJ18" s="257"/>
      <c r="AK18" s="257"/>
      <c r="AL18" s="257"/>
      <c r="AM18" s="257"/>
      <c r="AN18" s="257"/>
      <c r="AO18" s="257"/>
      <c r="AP18" s="257"/>
      <c r="AQ18" s="257"/>
      <c r="AR18" s="257"/>
      <c r="AS18" s="257"/>
      <c r="AT18" s="257"/>
      <c r="AU18" s="257"/>
      <c r="AV18" s="257"/>
      <c r="AW18" s="257"/>
      <c r="AX18" s="257"/>
      <c r="AY18" s="257"/>
      <c r="AZ18" s="257"/>
      <c r="BA18" s="257"/>
      <c r="BB18" s="257"/>
      <c r="BC18" s="257"/>
      <c r="BD18" s="257"/>
      <c r="BE18" s="257"/>
      <c r="BF18" s="257"/>
      <c r="BG18" s="257"/>
      <c r="BH18" s="257"/>
      <c r="BI18" s="257"/>
      <c r="BJ18" s="257"/>
      <c r="BK18" s="257"/>
      <c r="BL18" s="257"/>
      <c r="BM18" s="257"/>
      <c r="BN18" s="257"/>
      <c r="BO18" s="257"/>
      <c r="BP18" s="257"/>
      <c r="BQ18" s="257"/>
    </row>
    <row r="19" spans="1:69" s="301" customFormat="1" ht="18" customHeight="1">
      <c r="A19" s="749"/>
      <c r="B19" s="372"/>
      <c r="C19" s="353" t="s">
        <v>0</v>
      </c>
      <c r="D19" s="305"/>
      <c r="E19" s="335">
        <v>20</v>
      </c>
      <c r="F19" s="30"/>
      <c r="G19" s="757" t="s">
        <v>314</v>
      </c>
      <c r="H19" s="691"/>
      <c r="I19" s="298"/>
      <c r="J19" s="427"/>
      <c r="K19" s="313"/>
      <c r="L19" s="325"/>
      <c r="M19" s="308"/>
      <c r="N19" s="432"/>
      <c r="O19" s="750"/>
      <c r="P19" s="693"/>
      <c r="Q19" s="751"/>
      <c r="R19" s="758"/>
      <c r="S19" s="759" t="s">
        <v>45</v>
      </c>
      <c r="T19" s="693"/>
      <c r="U19" s="335">
        <v>2650</v>
      </c>
      <c r="V19" s="30"/>
      <c r="W19" s="359" t="s">
        <v>51</v>
      </c>
      <c r="X19" s="325"/>
      <c r="Y19" s="308">
        <v>5850</v>
      </c>
      <c r="Z19" s="138"/>
      <c r="AA19" s="288"/>
      <c r="AB19" s="287"/>
      <c r="AC19" s="257"/>
      <c r="AD19" s="257"/>
      <c r="AE19" s="257"/>
      <c r="AF19" s="257"/>
      <c r="AG19" s="257"/>
      <c r="AH19" s="257"/>
      <c r="AI19" s="257"/>
      <c r="AJ19" s="257"/>
      <c r="AK19" s="257"/>
      <c r="AL19" s="257"/>
      <c r="AM19" s="257"/>
      <c r="AN19" s="257"/>
      <c r="AO19" s="257"/>
      <c r="AP19" s="257"/>
      <c r="AQ19" s="257"/>
      <c r="AR19" s="257"/>
      <c r="AS19" s="257"/>
      <c r="AT19" s="257"/>
      <c r="AU19" s="257"/>
      <c r="AV19" s="257"/>
      <c r="AW19" s="257"/>
      <c r="AX19" s="257"/>
      <c r="AY19" s="257"/>
      <c r="AZ19" s="257"/>
      <c r="BA19" s="257"/>
      <c r="BB19" s="257"/>
      <c r="BC19" s="257"/>
      <c r="BD19" s="257"/>
      <c r="BE19" s="257"/>
      <c r="BF19" s="257"/>
      <c r="BG19" s="257"/>
      <c r="BH19" s="257"/>
      <c r="BI19" s="257"/>
      <c r="BJ19" s="257"/>
      <c r="BK19" s="257"/>
      <c r="BL19" s="257"/>
      <c r="BM19" s="257"/>
      <c r="BN19" s="257"/>
      <c r="BO19" s="257"/>
      <c r="BP19" s="257"/>
      <c r="BQ19" s="257"/>
    </row>
    <row r="20" spans="1:69" s="301" customFormat="1" ht="18" customHeight="1">
      <c r="A20" s="760" t="s">
        <v>247</v>
      </c>
      <c r="B20" s="761"/>
      <c r="C20" s="359" t="s">
        <v>1</v>
      </c>
      <c r="D20" s="305"/>
      <c r="E20" s="308">
        <v>20</v>
      </c>
      <c r="F20" s="30"/>
      <c r="G20" s="353"/>
      <c r="H20" s="693"/>
      <c r="I20" s="335"/>
      <c r="J20" s="459"/>
      <c r="K20" s="353"/>
      <c r="L20" s="693"/>
      <c r="M20" s="335"/>
      <c r="N20" s="459"/>
      <c r="O20" s="753"/>
      <c r="P20" s="325"/>
      <c r="Q20" s="754"/>
      <c r="R20" s="756"/>
      <c r="S20" s="762" t="s">
        <v>46</v>
      </c>
      <c r="T20" s="325"/>
      <c r="U20" s="308">
        <v>2400</v>
      </c>
      <c r="V20" s="30"/>
      <c r="W20" s="430" t="s">
        <v>420</v>
      </c>
      <c r="X20" s="691"/>
      <c r="Y20" s="298">
        <v>3300</v>
      </c>
      <c r="Z20" s="138"/>
      <c r="AA20" s="288"/>
      <c r="AB20" s="287"/>
      <c r="AC20" s="257"/>
      <c r="AD20" s="257"/>
      <c r="AE20" s="257"/>
      <c r="AF20" s="257"/>
      <c r="AG20" s="257"/>
      <c r="AH20" s="257"/>
      <c r="AI20" s="257"/>
      <c r="AJ20" s="257"/>
      <c r="AK20" s="257"/>
      <c r="AL20" s="257"/>
      <c r="AM20" s="257"/>
      <c r="AN20" s="257"/>
      <c r="AO20" s="257"/>
      <c r="AP20" s="257"/>
      <c r="AQ20" s="257"/>
      <c r="AR20" s="257"/>
      <c r="AS20" s="257"/>
      <c r="AT20" s="257"/>
      <c r="AU20" s="257"/>
      <c r="AV20" s="257"/>
      <c r="AW20" s="257"/>
      <c r="AX20" s="257"/>
      <c r="AY20" s="257"/>
      <c r="AZ20" s="257"/>
      <c r="BA20" s="257"/>
      <c r="BB20" s="257"/>
      <c r="BC20" s="257"/>
      <c r="BD20" s="257"/>
      <c r="BE20" s="257"/>
      <c r="BF20" s="257"/>
      <c r="BG20" s="257"/>
      <c r="BH20" s="257"/>
      <c r="BI20" s="257"/>
      <c r="BJ20" s="257"/>
      <c r="BK20" s="257"/>
      <c r="BL20" s="257"/>
      <c r="BM20" s="257"/>
      <c r="BN20" s="257"/>
      <c r="BO20" s="257"/>
      <c r="BP20" s="257"/>
      <c r="BQ20" s="257"/>
    </row>
    <row r="21" spans="1:69" s="301" customFormat="1" ht="18" customHeight="1">
      <c r="A21" s="356" t="s">
        <v>248</v>
      </c>
      <c r="B21" s="357"/>
      <c r="C21" s="359"/>
      <c r="D21" s="305"/>
      <c r="E21" s="308"/>
      <c r="F21" s="299"/>
      <c r="G21" s="313"/>
      <c r="H21" s="325"/>
      <c r="I21" s="308"/>
      <c r="J21" s="432"/>
      <c r="K21" s="567"/>
      <c r="L21" s="325"/>
      <c r="M21" s="308"/>
      <c r="N21" s="432"/>
      <c r="O21" s="763"/>
      <c r="P21" s="325"/>
      <c r="Q21" s="754"/>
      <c r="R21" s="764"/>
      <c r="S21" s="765" t="s">
        <v>307</v>
      </c>
      <c r="T21" s="691"/>
      <c r="U21" s="298">
        <v>2200</v>
      </c>
      <c r="V21" s="30"/>
      <c r="W21" s="430" t="s">
        <v>52</v>
      </c>
      <c r="X21" s="325"/>
      <c r="Y21" s="308">
        <v>1790</v>
      </c>
      <c r="Z21" s="138"/>
      <c r="AA21" s="288"/>
      <c r="AB21" s="287"/>
      <c r="AC21" s="257"/>
      <c r="AD21" s="257"/>
      <c r="AE21" s="257"/>
      <c r="AF21" s="257"/>
      <c r="AG21" s="257"/>
      <c r="AH21" s="257"/>
      <c r="AI21" s="257"/>
      <c r="AJ21" s="257"/>
      <c r="AK21" s="257"/>
      <c r="AL21" s="257"/>
      <c r="AM21" s="257"/>
      <c r="AN21" s="257"/>
      <c r="AO21" s="257"/>
      <c r="AP21" s="257"/>
      <c r="AQ21" s="257"/>
      <c r="AR21" s="257"/>
      <c r="AS21" s="257"/>
      <c r="AT21" s="257"/>
      <c r="AU21" s="257"/>
      <c r="AV21" s="257"/>
      <c r="AW21" s="257"/>
      <c r="AX21" s="257"/>
      <c r="AY21" s="257"/>
      <c r="AZ21" s="257"/>
      <c r="BA21" s="257"/>
      <c r="BB21" s="257"/>
      <c r="BC21" s="257"/>
      <c r="BD21" s="257"/>
      <c r="BE21" s="257"/>
      <c r="BF21" s="257"/>
      <c r="BG21" s="257"/>
      <c r="BH21" s="257"/>
      <c r="BI21" s="257"/>
      <c r="BJ21" s="257"/>
      <c r="BK21" s="257"/>
      <c r="BL21" s="257"/>
      <c r="BM21" s="257"/>
      <c r="BN21" s="257"/>
      <c r="BO21" s="257"/>
      <c r="BP21" s="257"/>
      <c r="BQ21" s="257"/>
    </row>
    <row r="22" spans="1:69" s="301" customFormat="1" ht="18" customHeight="1">
      <c r="A22" s="744"/>
      <c r="B22" s="372"/>
      <c r="C22" s="296"/>
      <c r="D22" s="305"/>
      <c r="E22" s="298"/>
      <c r="F22" s="427"/>
      <c r="G22" s="296"/>
      <c r="H22" s="691"/>
      <c r="I22" s="298"/>
      <c r="J22" s="466"/>
      <c r="K22" s="296"/>
      <c r="L22" s="691"/>
      <c r="M22" s="298"/>
      <c r="N22" s="466"/>
      <c r="O22" s="434"/>
      <c r="P22" s="352"/>
      <c r="Q22" s="435"/>
      <c r="R22" s="352"/>
      <c r="S22" s="762" t="s">
        <v>11</v>
      </c>
      <c r="T22" s="325"/>
      <c r="U22" s="308">
        <v>2150</v>
      </c>
      <c r="V22" s="30"/>
      <c r="W22" s="359" t="s">
        <v>53</v>
      </c>
      <c r="X22" s="325"/>
      <c r="Y22" s="308">
        <v>2200</v>
      </c>
      <c r="Z22" s="138"/>
      <c r="AA22" s="288"/>
      <c r="AB22" s="287"/>
      <c r="AC22" s="257"/>
      <c r="AD22" s="257"/>
      <c r="AE22" s="257"/>
      <c r="AF22" s="257"/>
      <c r="AG22" s="257"/>
      <c r="AH22" s="257"/>
      <c r="AI22" s="257"/>
      <c r="AJ22" s="257"/>
      <c r="AK22" s="257"/>
      <c r="AL22" s="257"/>
      <c r="AM22" s="257"/>
      <c r="AN22" s="257"/>
      <c r="AO22" s="257"/>
      <c r="AP22" s="257"/>
      <c r="AQ22" s="257"/>
      <c r="AR22" s="257"/>
      <c r="AS22" s="257"/>
      <c r="AT22" s="257"/>
      <c r="AU22" s="257"/>
      <c r="AV22" s="257"/>
      <c r="AW22" s="257"/>
      <c r="AX22" s="257"/>
      <c r="AY22" s="257"/>
      <c r="AZ22" s="257"/>
      <c r="BA22" s="257"/>
      <c r="BB22" s="257"/>
      <c r="BC22" s="257"/>
      <c r="BD22" s="257"/>
      <c r="BE22" s="257"/>
      <c r="BF22" s="257"/>
      <c r="BG22" s="257"/>
      <c r="BH22" s="257"/>
      <c r="BI22" s="257"/>
      <c r="BJ22" s="257"/>
      <c r="BK22" s="257"/>
      <c r="BL22" s="257"/>
      <c r="BM22" s="257"/>
      <c r="BN22" s="257"/>
      <c r="BO22" s="257"/>
      <c r="BP22" s="257"/>
      <c r="BQ22" s="257"/>
    </row>
    <row r="23" spans="1:69" s="301" customFormat="1" ht="18" customHeight="1">
      <c r="A23" s="744"/>
      <c r="B23" s="766"/>
      <c r="C23" s="430"/>
      <c r="D23" s="307"/>
      <c r="E23" s="298"/>
      <c r="F23" s="427"/>
      <c r="G23" s="367" t="s">
        <v>133</v>
      </c>
      <c r="H23" s="284"/>
      <c r="I23" s="329">
        <f>SUM(I15:I22)</f>
        <v>3510</v>
      </c>
      <c r="J23" s="396">
        <f>SUM(J15:J22)</f>
        <v>0</v>
      </c>
      <c r="K23" s="367" t="s">
        <v>133</v>
      </c>
      <c r="L23" s="284"/>
      <c r="M23" s="329">
        <f>SUM(M15:M22)</f>
        <v>930</v>
      </c>
      <c r="N23" s="396">
        <f>SUM(N15:N22)</f>
        <v>0</v>
      </c>
      <c r="O23" s="367" t="s">
        <v>133</v>
      </c>
      <c r="P23" s="284"/>
      <c r="Q23" s="329">
        <f>SUM(Q15:Q22)</f>
        <v>4200</v>
      </c>
      <c r="R23" s="767">
        <f>SUM(R15:R22)</f>
        <v>0</v>
      </c>
      <c r="S23" s="762" t="s">
        <v>47</v>
      </c>
      <c r="T23" s="325"/>
      <c r="U23" s="308">
        <v>990</v>
      </c>
      <c r="V23" s="30"/>
      <c r="W23" s="359" t="s">
        <v>54</v>
      </c>
      <c r="X23" s="325"/>
      <c r="Y23" s="308">
        <v>2850</v>
      </c>
      <c r="Z23" s="138"/>
      <c r="AA23" s="288"/>
      <c r="AB23" s="287"/>
      <c r="AC23" s="257"/>
      <c r="AD23" s="257"/>
      <c r="AE23" s="257"/>
      <c r="AF23" s="257"/>
      <c r="AG23" s="257"/>
      <c r="AH23" s="257"/>
      <c r="AI23" s="257"/>
      <c r="AJ23" s="257"/>
      <c r="AK23" s="257"/>
      <c r="AL23" s="257"/>
      <c r="AM23" s="257"/>
      <c r="AN23" s="257"/>
      <c r="AO23" s="257"/>
      <c r="AP23" s="257"/>
      <c r="AQ23" s="257"/>
      <c r="AR23" s="257"/>
      <c r="AS23" s="257"/>
      <c r="AT23" s="257"/>
      <c r="AU23" s="257"/>
      <c r="AV23" s="257"/>
      <c r="AW23" s="257"/>
      <c r="AX23" s="257"/>
      <c r="AY23" s="257"/>
      <c r="AZ23" s="257"/>
      <c r="BA23" s="257"/>
      <c r="BB23" s="257"/>
      <c r="BC23" s="257"/>
      <c r="BD23" s="257"/>
      <c r="BE23" s="257"/>
      <c r="BF23" s="257"/>
      <c r="BG23" s="257"/>
      <c r="BH23" s="257"/>
      <c r="BI23" s="257"/>
      <c r="BJ23" s="257"/>
      <c r="BK23" s="257"/>
      <c r="BL23" s="257"/>
      <c r="BM23" s="257"/>
      <c r="BN23" s="257"/>
      <c r="BO23" s="257"/>
      <c r="BP23" s="257"/>
      <c r="BQ23" s="257"/>
    </row>
    <row r="24" spans="1:69" s="301" customFormat="1" ht="18" customHeight="1">
      <c r="A24" s="744"/>
      <c r="B24" s="768"/>
      <c r="C24" s="313"/>
      <c r="D24" s="307"/>
      <c r="E24" s="308"/>
      <c r="F24" s="427"/>
      <c r="G24" s="769" t="s">
        <v>20</v>
      </c>
      <c r="H24" s="442"/>
      <c r="I24" s="275" t="s">
        <v>39</v>
      </c>
      <c r="J24" s="276" t="s">
        <v>40</v>
      </c>
      <c r="K24" s="769" t="s">
        <v>449</v>
      </c>
      <c r="L24" s="442"/>
      <c r="M24" s="275" t="s">
        <v>39</v>
      </c>
      <c r="N24" s="276" t="s">
        <v>40</v>
      </c>
      <c r="O24" s="621"/>
      <c r="P24" s="325"/>
      <c r="Q24" s="308"/>
      <c r="R24" s="495"/>
      <c r="S24" s="762" t="s">
        <v>48</v>
      </c>
      <c r="T24" s="325"/>
      <c r="U24" s="308">
        <v>2750</v>
      </c>
      <c r="V24" s="30"/>
      <c r="W24" s="359" t="s">
        <v>55</v>
      </c>
      <c r="X24" s="325"/>
      <c r="Y24" s="308">
        <v>3750</v>
      </c>
      <c r="Z24" s="138"/>
      <c r="AA24" s="288"/>
      <c r="AB24" s="287"/>
      <c r="AC24" s="257"/>
      <c r="AD24" s="257"/>
      <c r="AE24" s="257"/>
      <c r="AF24" s="257"/>
      <c r="AG24" s="257"/>
      <c r="AH24" s="257"/>
      <c r="AI24" s="257"/>
      <c r="AJ24" s="257"/>
      <c r="AK24" s="257"/>
      <c r="AL24" s="257"/>
      <c r="AM24" s="257"/>
      <c r="AN24" s="257"/>
      <c r="AO24" s="257"/>
      <c r="AP24" s="257"/>
      <c r="AQ24" s="257"/>
      <c r="AR24" s="257"/>
      <c r="AS24" s="257"/>
      <c r="AT24" s="257"/>
      <c r="AU24" s="257"/>
      <c r="AV24" s="257"/>
      <c r="AW24" s="257"/>
      <c r="AX24" s="257"/>
      <c r="AY24" s="257"/>
      <c r="AZ24" s="257"/>
      <c r="BA24" s="257"/>
      <c r="BB24" s="257"/>
      <c r="BC24" s="257"/>
      <c r="BD24" s="257"/>
      <c r="BE24" s="257"/>
      <c r="BF24" s="257"/>
      <c r="BG24" s="257"/>
      <c r="BH24" s="257"/>
      <c r="BI24" s="257"/>
      <c r="BJ24" s="257"/>
      <c r="BK24" s="257"/>
      <c r="BL24" s="257"/>
      <c r="BM24" s="257"/>
      <c r="BN24" s="257"/>
      <c r="BO24" s="257"/>
      <c r="BP24" s="257"/>
      <c r="BQ24" s="257"/>
    </row>
    <row r="25" spans="1:69" s="301" customFormat="1" ht="18" customHeight="1" thickBot="1">
      <c r="A25" s="744"/>
      <c r="B25" s="503"/>
      <c r="C25" s="313"/>
      <c r="D25" s="307"/>
      <c r="E25" s="308"/>
      <c r="F25" s="427"/>
      <c r="G25" s="310" t="s">
        <v>276</v>
      </c>
      <c r="H25" s="305" t="s">
        <v>355</v>
      </c>
      <c r="I25" s="298">
        <v>850</v>
      </c>
      <c r="J25" s="32"/>
      <c r="K25" s="770" t="s">
        <v>110</v>
      </c>
      <c r="L25" s="305" t="s">
        <v>355</v>
      </c>
      <c r="M25" s="298">
        <v>300</v>
      </c>
      <c r="N25" s="32"/>
      <c r="O25" s="621"/>
      <c r="P25" s="325"/>
      <c r="Q25" s="308"/>
      <c r="R25" s="703"/>
      <c r="S25" s="771" t="s">
        <v>27</v>
      </c>
      <c r="T25" s="325"/>
      <c r="U25" s="308">
        <v>2100</v>
      </c>
      <c r="V25" s="30"/>
      <c r="W25" s="772" t="s">
        <v>245</v>
      </c>
      <c r="X25" s="773"/>
      <c r="Y25" s="774">
        <v>190</v>
      </c>
      <c r="Z25" s="139"/>
      <c r="AA25" s="288"/>
      <c r="AB25" s="287"/>
      <c r="AC25" s="257"/>
      <c r="AD25" s="257"/>
      <c r="AE25" s="257"/>
      <c r="AF25" s="257"/>
      <c r="AG25" s="257"/>
      <c r="AH25" s="257"/>
      <c r="AI25" s="257"/>
      <c r="AJ25" s="257"/>
      <c r="AK25" s="257"/>
      <c r="AL25" s="257"/>
      <c r="AM25" s="257"/>
      <c r="AN25" s="257"/>
      <c r="AO25" s="257"/>
      <c r="AP25" s="257"/>
      <c r="AQ25" s="257"/>
      <c r="AR25" s="257"/>
      <c r="AS25" s="257"/>
      <c r="AT25" s="257"/>
      <c r="AU25" s="257"/>
      <c r="AV25" s="257"/>
      <c r="AW25" s="257"/>
      <c r="AX25" s="257"/>
      <c r="AY25" s="257"/>
      <c r="AZ25" s="257"/>
      <c r="BA25" s="257"/>
      <c r="BB25" s="257"/>
      <c r="BC25" s="257"/>
      <c r="BD25" s="257"/>
      <c r="BE25" s="257"/>
      <c r="BF25" s="257"/>
      <c r="BG25" s="257"/>
      <c r="BH25" s="257"/>
      <c r="BI25" s="257"/>
      <c r="BJ25" s="257"/>
      <c r="BK25" s="257"/>
      <c r="BL25" s="257"/>
      <c r="BM25" s="257"/>
      <c r="BN25" s="257"/>
      <c r="BO25" s="257"/>
      <c r="BP25" s="257"/>
      <c r="BQ25" s="257"/>
    </row>
    <row r="26" spans="1:69" s="301" customFormat="1" ht="18" customHeight="1">
      <c r="A26" s="744"/>
      <c r="B26" s="768"/>
      <c r="C26" s="313"/>
      <c r="D26" s="307"/>
      <c r="E26" s="308"/>
      <c r="F26" s="427"/>
      <c r="G26" s="621" t="s">
        <v>277</v>
      </c>
      <c r="H26" s="307" t="s">
        <v>355</v>
      </c>
      <c r="I26" s="308">
        <v>900</v>
      </c>
      <c r="J26" s="30"/>
      <c r="K26" s="621" t="s">
        <v>111</v>
      </c>
      <c r="L26" s="307" t="s">
        <v>355</v>
      </c>
      <c r="M26" s="308">
        <v>300</v>
      </c>
      <c r="N26" s="30"/>
      <c r="O26" s="386"/>
      <c r="P26" s="693"/>
      <c r="Q26" s="335"/>
      <c r="R26" s="775"/>
      <c r="S26" s="762" t="s">
        <v>241</v>
      </c>
      <c r="T26" s="325"/>
      <c r="U26" s="308">
        <v>1380</v>
      </c>
      <c r="V26" s="138"/>
      <c r="W26" s="776" t="s">
        <v>0</v>
      </c>
      <c r="X26" s="319"/>
      <c r="Y26" s="320">
        <v>880</v>
      </c>
      <c r="Z26" s="32"/>
      <c r="AA26" s="288"/>
      <c r="AB26" s="287"/>
      <c r="AC26" s="257"/>
      <c r="AD26" s="257"/>
      <c r="AE26" s="257"/>
      <c r="AF26" s="257"/>
      <c r="AG26" s="257"/>
      <c r="AH26" s="257"/>
      <c r="AI26" s="257"/>
      <c r="AJ26" s="257"/>
      <c r="AK26" s="257"/>
      <c r="AL26" s="257"/>
      <c r="AM26" s="257"/>
      <c r="AN26" s="257"/>
      <c r="AO26" s="257"/>
      <c r="AP26" s="257"/>
      <c r="AQ26" s="257"/>
      <c r="AR26" s="257"/>
      <c r="AS26" s="257"/>
      <c r="AT26" s="257"/>
      <c r="AU26" s="257"/>
      <c r="AV26" s="257"/>
      <c r="AW26" s="257"/>
      <c r="AX26" s="257"/>
      <c r="AY26" s="257"/>
      <c r="AZ26" s="257"/>
      <c r="BA26" s="257"/>
      <c r="BB26" s="257"/>
      <c r="BC26" s="257"/>
      <c r="BD26" s="257"/>
      <c r="BE26" s="257"/>
      <c r="BF26" s="257"/>
      <c r="BG26" s="257"/>
      <c r="BH26" s="257"/>
      <c r="BI26" s="257"/>
      <c r="BJ26" s="257"/>
      <c r="BK26" s="257"/>
      <c r="BL26" s="257"/>
      <c r="BM26" s="257"/>
      <c r="BN26" s="257"/>
      <c r="BO26" s="257"/>
      <c r="BP26" s="257"/>
      <c r="BQ26" s="257"/>
    </row>
    <row r="27" spans="1:69" s="301" customFormat="1" ht="18" customHeight="1">
      <c r="A27" s="744"/>
      <c r="B27" s="503"/>
      <c r="C27" s="313"/>
      <c r="D27" s="354"/>
      <c r="E27" s="308"/>
      <c r="F27" s="427"/>
      <c r="G27" s="621" t="s">
        <v>426</v>
      </c>
      <c r="H27" s="307" t="s">
        <v>355</v>
      </c>
      <c r="I27" s="308">
        <v>400</v>
      </c>
      <c r="J27" s="30"/>
      <c r="K27" s="621" t="s">
        <v>427</v>
      </c>
      <c r="L27" s="307" t="s">
        <v>355</v>
      </c>
      <c r="M27" s="308">
        <v>100</v>
      </c>
      <c r="N27" s="30"/>
      <c r="O27" s="386"/>
      <c r="P27" s="693"/>
      <c r="Q27" s="335"/>
      <c r="R27" s="775"/>
      <c r="S27" s="777" t="s">
        <v>237</v>
      </c>
      <c r="T27" s="693"/>
      <c r="U27" s="335">
        <v>2100</v>
      </c>
      <c r="V27" s="138"/>
      <c r="W27" s="778" t="s">
        <v>1</v>
      </c>
      <c r="X27" s="307"/>
      <c r="Y27" s="308">
        <v>950</v>
      </c>
      <c r="Z27" s="34"/>
      <c r="AA27" s="288"/>
      <c r="AB27" s="287"/>
      <c r="AG27" s="257"/>
      <c r="AH27" s="257"/>
      <c r="AI27" s="257"/>
      <c r="AJ27" s="257"/>
      <c r="AK27" s="257"/>
      <c r="AL27" s="257"/>
      <c r="AM27" s="257"/>
      <c r="AN27" s="257"/>
      <c r="AO27" s="257"/>
      <c r="AP27" s="257"/>
      <c r="AQ27" s="257"/>
      <c r="AR27" s="257"/>
      <c r="AS27" s="257"/>
      <c r="AT27" s="257"/>
      <c r="AU27" s="257"/>
      <c r="AV27" s="257"/>
      <c r="AW27" s="257"/>
      <c r="AX27" s="257"/>
      <c r="AY27" s="257"/>
      <c r="AZ27" s="257"/>
      <c r="BA27" s="257"/>
      <c r="BB27" s="257"/>
      <c r="BC27" s="257"/>
      <c r="BD27" s="257"/>
      <c r="BE27" s="257"/>
      <c r="BF27" s="257"/>
      <c r="BG27" s="257"/>
      <c r="BH27" s="257"/>
      <c r="BI27" s="257"/>
      <c r="BJ27" s="257"/>
      <c r="BK27" s="257"/>
      <c r="BL27" s="257"/>
      <c r="BM27" s="257"/>
      <c r="BN27" s="257"/>
      <c r="BO27" s="257"/>
      <c r="BP27" s="257"/>
      <c r="BQ27" s="257"/>
    </row>
    <row r="28" spans="1:69" s="301" customFormat="1" ht="18" customHeight="1">
      <c r="A28" s="744"/>
      <c r="B28" s="768"/>
      <c r="C28" s="313"/>
      <c r="D28" s="354"/>
      <c r="E28" s="308"/>
      <c r="F28" s="427"/>
      <c r="G28" s="382" t="s">
        <v>316</v>
      </c>
      <c r="H28" s="325"/>
      <c r="I28" s="308"/>
      <c r="J28" s="299"/>
      <c r="K28" s="621" t="s">
        <v>421</v>
      </c>
      <c r="L28" s="325"/>
      <c r="M28" s="308"/>
      <c r="N28" s="299"/>
      <c r="O28" s="384"/>
      <c r="P28" s="325"/>
      <c r="Q28" s="308"/>
      <c r="R28" s="703"/>
      <c r="S28" s="762" t="s">
        <v>242</v>
      </c>
      <c r="T28" s="325"/>
      <c r="U28" s="308">
        <v>2400</v>
      </c>
      <c r="V28" s="138"/>
      <c r="W28" s="339"/>
      <c r="X28" s="338"/>
      <c r="Y28" s="339"/>
      <c r="Z28" s="340"/>
      <c r="AA28" s="288"/>
      <c r="AB28" s="287"/>
      <c r="AG28" s="257"/>
      <c r="AH28" s="257"/>
      <c r="AI28" s="257"/>
      <c r="AJ28" s="257"/>
      <c r="AK28" s="257"/>
      <c r="AL28" s="257"/>
      <c r="AM28" s="257"/>
      <c r="AN28" s="257"/>
      <c r="AO28" s="257"/>
      <c r="AP28" s="257"/>
      <c r="AQ28" s="257"/>
      <c r="AR28" s="257"/>
      <c r="AS28" s="257"/>
      <c r="AT28" s="257"/>
      <c r="AU28" s="257"/>
      <c r="AV28" s="257"/>
      <c r="AW28" s="257"/>
      <c r="AX28" s="257"/>
      <c r="AY28" s="257"/>
      <c r="AZ28" s="257"/>
      <c r="BA28" s="257"/>
      <c r="BB28" s="257"/>
      <c r="BC28" s="257"/>
      <c r="BD28" s="257"/>
      <c r="BE28" s="257"/>
      <c r="BF28" s="257"/>
      <c r="BG28" s="257"/>
      <c r="BH28" s="257"/>
      <c r="BI28" s="257"/>
      <c r="BJ28" s="257"/>
      <c r="BK28" s="257"/>
      <c r="BL28" s="257"/>
      <c r="BM28" s="257"/>
      <c r="BN28" s="257"/>
      <c r="BO28" s="257"/>
      <c r="BP28" s="257"/>
      <c r="BQ28" s="257"/>
    </row>
    <row r="29" spans="1:69" s="301" customFormat="1" ht="18" customHeight="1" thickBot="1">
      <c r="A29" s="779"/>
      <c r="B29" s="780"/>
      <c r="C29" s="313"/>
      <c r="D29" s="307"/>
      <c r="E29" s="308"/>
      <c r="F29" s="459"/>
      <c r="G29" s="781" t="s">
        <v>314</v>
      </c>
      <c r="H29" s="325"/>
      <c r="I29" s="308"/>
      <c r="J29" s="432"/>
      <c r="K29" s="384"/>
      <c r="L29" s="325"/>
      <c r="M29" s="308"/>
      <c r="N29" s="459"/>
      <c r="O29" s="384"/>
      <c r="P29" s="325"/>
      <c r="Q29" s="308"/>
      <c r="R29" s="775"/>
      <c r="S29" s="782" t="s">
        <v>26</v>
      </c>
      <c r="T29" s="783"/>
      <c r="U29" s="784">
        <v>3050</v>
      </c>
      <c r="V29" s="139"/>
      <c r="W29" s="785"/>
      <c r="X29" s="693"/>
      <c r="Y29" s="335"/>
      <c r="Z29" s="378"/>
      <c r="AA29" s="288"/>
      <c r="AB29" s="287"/>
      <c r="AC29" s="257"/>
      <c r="AD29" s="257"/>
      <c r="AE29" s="257"/>
      <c r="AF29" s="257"/>
      <c r="AG29" s="257"/>
      <c r="AH29" s="257"/>
      <c r="AI29" s="257"/>
      <c r="AJ29" s="257"/>
      <c r="AK29" s="257"/>
      <c r="AL29" s="257"/>
      <c r="AM29" s="257"/>
      <c r="AN29" s="257"/>
      <c r="AO29" s="257"/>
      <c r="AP29" s="257"/>
      <c r="AQ29" s="257"/>
      <c r="AR29" s="257"/>
      <c r="AS29" s="257"/>
      <c r="AT29" s="257"/>
      <c r="AU29" s="257"/>
      <c r="AV29" s="257"/>
      <c r="AW29" s="257"/>
      <c r="AX29" s="257"/>
      <c r="AY29" s="257"/>
      <c r="AZ29" s="257"/>
      <c r="BA29" s="257"/>
      <c r="BB29" s="257"/>
      <c r="BC29" s="257"/>
      <c r="BD29" s="257"/>
      <c r="BE29" s="257"/>
      <c r="BF29" s="257"/>
      <c r="BG29" s="257"/>
      <c r="BH29" s="257"/>
      <c r="BI29" s="257"/>
      <c r="BJ29" s="257"/>
      <c r="BK29" s="257"/>
      <c r="BL29" s="257"/>
      <c r="BM29" s="257"/>
      <c r="BN29" s="257"/>
      <c r="BO29" s="257"/>
      <c r="BP29" s="257"/>
      <c r="BQ29" s="257"/>
    </row>
    <row r="30" spans="1:69" s="301" customFormat="1" ht="18" customHeight="1">
      <c r="A30" s="389" t="s">
        <v>221</v>
      </c>
      <c r="B30" s="650">
        <f>E30+I23+I30+M30+Y30+M23+Q23</f>
        <v>79820</v>
      </c>
      <c r="C30" s="367" t="s">
        <v>166</v>
      </c>
      <c r="D30" s="786"/>
      <c r="E30" s="329">
        <f>SUM(E15:E29)</f>
        <v>4530</v>
      </c>
      <c r="F30" s="396">
        <f>SUM(F15:F29)</f>
        <v>0</v>
      </c>
      <c r="G30" s="367" t="s">
        <v>133</v>
      </c>
      <c r="H30" s="280"/>
      <c r="I30" s="329">
        <f>SUM(I25:I29)</f>
        <v>2150</v>
      </c>
      <c r="J30" s="396">
        <f>SUM(J25:J29)</f>
        <v>0</v>
      </c>
      <c r="K30" s="367" t="s">
        <v>133</v>
      </c>
      <c r="L30" s="280"/>
      <c r="M30" s="329">
        <f>SUM(M25:M29)</f>
        <v>700</v>
      </c>
      <c r="N30" s="396">
        <f>SUM(N25:N29)</f>
        <v>0</v>
      </c>
      <c r="O30" s="367"/>
      <c r="P30" s="280"/>
      <c r="Q30" s="329"/>
      <c r="R30" s="517"/>
      <c r="S30" s="515"/>
      <c r="T30" s="516"/>
      <c r="U30" s="514"/>
      <c r="V30" s="787"/>
      <c r="W30" s="367" t="s">
        <v>16</v>
      </c>
      <c r="X30" s="280"/>
      <c r="Y30" s="329">
        <f>SUM(U15:U29,Y15:Y29)</f>
        <v>63800</v>
      </c>
      <c r="Z30" s="396">
        <f>SUM(V15:V29,Z15:Z29)</f>
        <v>0</v>
      </c>
      <c r="AA30" s="538"/>
      <c r="AB30" s="287"/>
      <c r="AC30" s="257"/>
      <c r="AD30" s="257"/>
      <c r="AE30" s="257"/>
      <c r="AF30" s="257"/>
      <c r="AG30" s="257"/>
      <c r="AH30" s="257"/>
      <c r="AI30" s="257"/>
      <c r="AJ30" s="257"/>
      <c r="AK30" s="257"/>
      <c r="AL30" s="257"/>
      <c r="AM30" s="257"/>
      <c r="AN30" s="257"/>
      <c r="AO30" s="257"/>
      <c r="AP30" s="257"/>
      <c r="AQ30" s="257"/>
      <c r="AR30" s="257"/>
      <c r="AS30" s="257"/>
      <c r="AT30" s="257"/>
      <c r="AU30" s="257"/>
      <c r="AV30" s="257"/>
      <c r="AW30" s="257"/>
      <c r="AX30" s="257"/>
      <c r="AY30" s="257"/>
      <c r="AZ30" s="257"/>
      <c r="BA30" s="257"/>
      <c r="BB30" s="257"/>
      <c r="BC30" s="257"/>
      <c r="BD30" s="257"/>
      <c r="BE30" s="257"/>
      <c r="BF30" s="257"/>
      <c r="BG30" s="257"/>
      <c r="BH30" s="257"/>
      <c r="BI30" s="257"/>
      <c r="BJ30" s="257"/>
      <c r="BK30" s="257"/>
      <c r="BL30" s="257"/>
      <c r="BM30" s="257"/>
      <c r="BN30" s="257"/>
      <c r="BO30" s="257"/>
      <c r="BP30" s="257"/>
      <c r="BQ30" s="257"/>
    </row>
    <row r="31" spans="1:69" s="301" customFormat="1" ht="15" customHeight="1">
      <c r="A31" s="397"/>
      <c r="C31" s="398" t="s">
        <v>147</v>
      </c>
      <c r="D31" s="399"/>
      <c r="E31" s="397"/>
      <c r="F31" s="408"/>
      <c r="G31" s="398"/>
      <c r="H31" s="399"/>
      <c r="I31" s="397"/>
      <c r="J31" s="400"/>
      <c r="K31" s="398"/>
      <c r="L31" s="399"/>
      <c r="M31" s="397"/>
      <c r="N31" s="400"/>
      <c r="O31" s="398"/>
      <c r="P31" s="540"/>
      <c r="Q31" s="398"/>
      <c r="R31" s="400"/>
      <c r="S31" s="398"/>
      <c r="T31" s="399"/>
      <c r="U31" s="397"/>
      <c r="V31" s="400"/>
      <c r="W31" s="397"/>
      <c r="X31" s="399"/>
      <c r="Y31" s="397"/>
      <c r="Z31" s="400"/>
      <c r="AA31" s="401"/>
      <c r="AB31" s="402"/>
      <c r="AC31" s="257"/>
      <c r="AD31" s="257"/>
      <c r="AE31" s="257"/>
      <c r="AF31" s="257"/>
      <c r="AG31" s="257"/>
      <c r="AH31" s="257"/>
      <c r="AI31" s="257"/>
      <c r="AJ31" s="257"/>
      <c r="AK31" s="257"/>
      <c r="AL31" s="257"/>
      <c r="AM31" s="257"/>
      <c r="AN31" s="257"/>
      <c r="AO31" s="257"/>
      <c r="AP31" s="257"/>
      <c r="AQ31" s="257"/>
      <c r="AR31" s="257"/>
      <c r="AS31" s="257"/>
      <c r="AT31" s="257"/>
      <c r="AU31" s="257"/>
      <c r="AV31" s="257"/>
      <c r="AW31" s="257"/>
      <c r="AX31" s="257"/>
      <c r="AY31" s="257"/>
      <c r="AZ31" s="257"/>
      <c r="BA31" s="257"/>
      <c r="BB31" s="257"/>
      <c r="BC31" s="257"/>
      <c r="BD31" s="257"/>
      <c r="BE31" s="257"/>
      <c r="BF31" s="257"/>
      <c r="BG31" s="257"/>
      <c r="BH31" s="257"/>
      <c r="BI31" s="257"/>
      <c r="BJ31" s="257"/>
      <c r="BK31" s="257"/>
      <c r="BL31" s="257"/>
      <c r="BM31" s="257"/>
      <c r="BN31" s="257"/>
      <c r="BO31" s="257"/>
      <c r="BP31" s="257"/>
      <c r="BQ31" s="257"/>
    </row>
    <row r="32" spans="1:69" s="301" customFormat="1" ht="15" customHeight="1">
      <c r="A32" s="397"/>
      <c r="C32" s="398" t="s">
        <v>388</v>
      </c>
      <c r="D32" s="399"/>
      <c r="E32" s="397"/>
      <c r="F32" s="408"/>
      <c r="H32" s="399"/>
      <c r="I32" s="397"/>
      <c r="K32" s="397"/>
      <c r="L32" s="399"/>
      <c r="M32" s="397"/>
      <c r="N32" s="400"/>
      <c r="O32" s="397"/>
      <c r="P32" s="541"/>
      <c r="Q32" s="397"/>
      <c r="R32" s="400"/>
      <c r="S32" s="397"/>
      <c r="T32" s="399"/>
      <c r="U32" s="397"/>
      <c r="V32" s="400"/>
      <c r="X32" s="399"/>
      <c r="Y32" s="397"/>
      <c r="AA32" s="401"/>
      <c r="AB32" s="402"/>
      <c r="AC32" s="257"/>
      <c r="AD32" s="257"/>
      <c r="AE32" s="257"/>
      <c r="AF32" s="257"/>
      <c r="AG32" s="257"/>
      <c r="AH32" s="257"/>
      <c r="AI32" s="257"/>
      <c r="AJ32" s="257"/>
      <c r="AK32" s="257"/>
      <c r="AL32" s="257"/>
      <c r="AM32" s="257"/>
      <c r="AN32" s="257"/>
      <c r="AO32" s="257"/>
      <c r="AP32" s="257"/>
      <c r="AQ32" s="257"/>
      <c r="AR32" s="257"/>
      <c r="AS32" s="257"/>
      <c r="AT32" s="257"/>
      <c r="AU32" s="257"/>
      <c r="AV32" s="257"/>
      <c r="AW32" s="257"/>
      <c r="AX32" s="257"/>
      <c r="AY32" s="257"/>
      <c r="AZ32" s="257"/>
      <c r="BA32" s="257"/>
      <c r="BB32" s="257"/>
      <c r="BC32" s="257"/>
      <c r="BD32" s="257"/>
      <c r="BE32" s="257"/>
      <c r="BF32" s="257"/>
      <c r="BG32" s="257"/>
      <c r="BH32" s="257"/>
      <c r="BI32" s="257"/>
      <c r="BJ32" s="257"/>
      <c r="BK32" s="257"/>
      <c r="BL32" s="257"/>
      <c r="BM32" s="257"/>
      <c r="BN32" s="257"/>
      <c r="BO32" s="257"/>
      <c r="BP32" s="257"/>
      <c r="BQ32" s="257"/>
    </row>
    <row r="33" spans="1:69" s="301" customFormat="1" ht="15" customHeight="1">
      <c r="A33" s="397"/>
      <c r="C33" s="398" t="s">
        <v>292</v>
      </c>
      <c r="D33" s="399"/>
      <c r="E33" s="397"/>
      <c r="F33" s="408"/>
      <c r="G33" s="397"/>
      <c r="H33" s="399"/>
      <c r="I33" s="397"/>
      <c r="J33" s="400"/>
      <c r="K33" s="397"/>
      <c r="L33" s="399"/>
      <c r="M33" s="397"/>
      <c r="N33" s="400"/>
      <c r="O33" s="397"/>
      <c r="P33" s="399"/>
      <c r="Q33" s="397"/>
      <c r="R33" s="400"/>
      <c r="S33" s="397"/>
      <c r="T33" s="399"/>
      <c r="U33" s="397"/>
      <c r="V33" s="400"/>
      <c r="W33" s="397"/>
      <c r="X33" s="399"/>
      <c r="Y33" s="397"/>
      <c r="Z33" s="400"/>
      <c r="AA33" s="401"/>
      <c r="AB33" s="402"/>
      <c r="AC33" s="257"/>
      <c r="AD33" s="257"/>
      <c r="AE33" s="257"/>
      <c r="AF33" s="257"/>
      <c r="AG33" s="257"/>
      <c r="AH33" s="257"/>
      <c r="AI33" s="257"/>
      <c r="AJ33" s="257"/>
      <c r="AK33" s="257"/>
      <c r="AL33" s="257"/>
      <c r="AM33" s="257"/>
      <c r="AN33" s="257"/>
      <c r="AO33" s="257"/>
      <c r="AP33" s="257"/>
      <c r="AQ33" s="257"/>
      <c r="AR33" s="257"/>
      <c r="AS33" s="257"/>
      <c r="AT33" s="257"/>
      <c r="AU33" s="257"/>
      <c r="AV33" s="257"/>
      <c r="AW33" s="257"/>
      <c r="AX33" s="257"/>
      <c r="AY33" s="257"/>
      <c r="AZ33" s="257"/>
      <c r="BA33" s="257"/>
      <c r="BB33" s="257"/>
      <c r="BC33" s="257"/>
      <c r="BD33" s="257"/>
      <c r="BE33" s="257"/>
      <c r="BF33" s="257"/>
      <c r="BG33" s="257"/>
      <c r="BH33" s="257"/>
      <c r="BI33" s="257"/>
      <c r="BJ33" s="257"/>
      <c r="BK33" s="257"/>
      <c r="BL33" s="257"/>
      <c r="BM33" s="257"/>
      <c r="BN33" s="257"/>
      <c r="BO33" s="257"/>
      <c r="BP33" s="257"/>
      <c r="BQ33" s="257"/>
    </row>
    <row r="34" spans="1:69" s="301" customFormat="1" ht="15" customHeight="1">
      <c r="A34" s="397"/>
      <c r="D34" s="399"/>
      <c r="E34" s="397"/>
      <c r="F34" s="408"/>
      <c r="G34" s="397"/>
      <c r="H34" s="399"/>
      <c r="I34" s="397"/>
      <c r="J34" s="400"/>
      <c r="K34" s="397"/>
      <c r="L34" s="399"/>
      <c r="M34" s="397"/>
      <c r="N34" s="400"/>
      <c r="O34" s="397"/>
      <c r="P34" s="399"/>
      <c r="Q34" s="397"/>
      <c r="R34" s="400"/>
      <c r="S34" s="397"/>
      <c r="T34" s="399"/>
      <c r="U34" s="397"/>
      <c r="V34" s="400"/>
      <c r="W34" s="397"/>
      <c r="X34" s="399"/>
      <c r="Y34" s="397"/>
      <c r="Z34" s="400"/>
      <c r="AA34" s="401"/>
      <c r="AB34" s="402"/>
      <c r="AC34" s="257"/>
      <c r="AD34" s="257"/>
      <c r="AE34" s="257"/>
      <c r="AF34" s="257"/>
      <c r="AG34" s="257"/>
      <c r="AH34" s="257"/>
      <c r="AI34" s="257"/>
      <c r="AJ34" s="257"/>
      <c r="AK34" s="257"/>
      <c r="AL34" s="257"/>
      <c r="AM34" s="257"/>
      <c r="AN34" s="257"/>
      <c r="AO34" s="257"/>
      <c r="AP34" s="257"/>
      <c r="AQ34" s="257"/>
      <c r="AR34" s="257"/>
      <c r="AS34" s="257"/>
      <c r="AT34" s="257"/>
      <c r="AU34" s="257"/>
      <c r="AV34" s="257"/>
      <c r="AW34" s="257"/>
      <c r="AX34" s="257"/>
      <c r="AY34" s="257"/>
      <c r="AZ34" s="257"/>
      <c r="BA34" s="257"/>
      <c r="BB34" s="257"/>
      <c r="BC34" s="257"/>
      <c r="BD34" s="257"/>
      <c r="BE34" s="257"/>
      <c r="BF34" s="257"/>
      <c r="BG34" s="257"/>
      <c r="BH34" s="257"/>
      <c r="BI34" s="257"/>
      <c r="BJ34" s="257"/>
      <c r="BK34" s="257"/>
      <c r="BL34" s="257"/>
      <c r="BM34" s="257"/>
      <c r="BN34" s="257"/>
      <c r="BO34" s="257"/>
      <c r="BP34" s="257"/>
      <c r="BQ34" s="257"/>
    </row>
    <row r="35" spans="1:69" s="301" customFormat="1" ht="15" customHeight="1">
      <c r="A35" s="397"/>
      <c r="D35" s="399"/>
      <c r="E35" s="397"/>
      <c r="F35" s="400"/>
      <c r="G35" s="397"/>
      <c r="H35" s="399"/>
      <c r="I35" s="397"/>
      <c r="J35" s="400"/>
      <c r="K35" s="397"/>
      <c r="L35" s="399"/>
      <c r="M35" s="397"/>
      <c r="N35" s="400"/>
      <c r="P35" s="398"/>
      <c r="Q35" s="397"/>
      <c r="R35" s="400"/>
      <c r="S35" s="397"/>
      <c r="T35" s="399"/>
      <c r="U35" s="397"/>
      <c r="V35" s="400"/>
      <c r="W35" s="397" t="s">
        <v>143</v>
      </c>
      <c r="X35" s="399"/>
      <c r="Y35" s="397"/>
      <c r="Z35" s="400"/>
      <c r="AA35" s="401"/>
      <c r="AB35" s="402"/>
      <c r="AC35" s="257"/>
      <c r="AD35" s="257"/>
      <c r="AE35" s="257"/>
      <c r="AF35" s="257"/>
      <c r="AG35" s="257"/>
      <c r="AH35" s="257"/>
      <c r="AI35" s="257"/>
      <c r="AJ35" s="257"/>
      <c r="AK35" s="257"/>
      <c r="AL35" s="257"/>
      <c r="AM35" s="257"/>
      <c r="AN35" s="257"/>
      <c r="AO35" s="257"/>
      <c r="AP35" s="257"/>
      <c r="AQ35" s="257"/>
      <c r="AR35" s="257"/>
      <c r="AS35" s="257"/>
      <c r="AT35" s="257"/>
      <c r="AU35" s="257"/>
      <c r="AV35" s="257"/>
      <c r="AW35" s="257"/>
      <c r="AX35" s="257"/>
      <c r="AY35" s="257"/>
      <c r="AZ35" s="257"/>
      <c r="BA35" s="257"/>
      <c r="BB35" s="257"/>
      <c r="BC35" s="257"/>
      <c r="BD35" s="257"/>
      <c r="BE35" s="257"/>
      <c r="BF35" s="257"/>
      <c r="BG35" s="257"/>
      <c r="BH35" s="257"/>
      <c r="BI35" s="257"/>
      <c r="BJ35" s="257"/>
      <c r="BK35" s="257"/>
      <c r="BL35" s="257"/>
      <c r="BM35" s="257"/>
      <c r="BN35" s="257"/>
      <c r="BO35" s="257"/>
      <c r="BP35" s="257"/>
      <c r="BQ35" s="257"/>
    </row>
    <row r="36" spans="1:69" s="301" customFormat="1" ht="15" customHeight="1">
      <c r="A36" s="397"/>
      <c r="B36" s="635"/>
      <c r="D36" s="399"/>
      <c r="E36" s="397"/>
      <c r="F36" s="400"/>
      <c r="G36" s="397"/>
      <c r="H36" s="399"/>
      <c r="I36" s="397"/>
      <c r="J36" s="400"/>
      <c r="K36" s="397"/>
      <c r="L36" s="399"/>
      <c r="M36" s="397"/>
      <c r="N36" s="400"/>
      <c r="O36" s="397"/>
      <c r="P36" s="399"/>
      <c r="Q36" s="397"/>
      <c r="R36" s="400"/>
      <c r="S36" s="397"/>
      <c r="T36" s="399"/>
      <c r="U36" s="397"/>
      <c r="V36" s="400"/>
      <c r="X36" s="399"/>
      <c r="Y36" s="397"/>
      <c r="Z36" s="400"/>
      <c r="AA36" s="401"/>
      <c r="AB36" s="402"/>
      <c r="AC36" s="257"/>
      <c r="AD36" s="257"/>
      <c r="AE36" s="257"/>
      <c r="AF36" s="257"/>
      <c r="AG36" s="257"/>
      <c r="AH36" s="257"/>
      <c r="AI36" s="257"/>
      <c r="AJ36" s="257"/>
      <c r="AK36" s="257"/>
      <c r="AL36" s="257"/>
      <c r="AM36" s="257"/>
      <c r="AN36" s="257"/>
      <c r="AO36" s="257"/>
      <c r="AP36" s="257"/>
      <c r="AQ36" s="257"/>
      <c r="AR36" s="257"/>
      <c r="AS36" s="257"/>
      <c r="AT36" s="257"/>
      <c r="AU36" s="257"/>
      <c r="AV36" s="257"/>
      <c r="AW36" s="257"/>
      <c r="AX36" s="257"/>
      <c r="AY36" s="257"/>
      <c r="AZ36" s="257"/>
      <c r="BA36" s="257"/>
      <c r="BB36" s="257"/>
      <c r="BC36" s="257"/>
      <c r="BD36" s="257"/>
      <c r="BE36" s="257"/>
      <c r="BF36" s="257"/>
      <c r="BG36" s="257"/>
      <c r="BH36" s="257"/>
      <c r="BI36" s="257"/>
      <c r="BJ36" s="257"/>
      <c r="BK36" s="257"/>
      <c r="BL36" s="257"/>
      <c r="BM36" s="257"/>
      <c r="BN36" s="257"/>
      <c r="BO36" s="257"/>
      <c r="BP36" s="257"/>
      <c r="BQ36" s="257"/>
    </row>
    <row r="37" spans="1:69" s="301" customFormat="1" ht="15" customHeight="1">
      <c r="A37" s="397"/>
      <c r="B37" s="403"/>
      <c r="C37" s="409"/>
      <c r="D37" s="399"/>
      <c r="E37" s="397"/>
      <c r="F37" s="405"/>
      <c r="G37" s="409"/>
      <c r="H37" s="407"/>
      <c r="I37" s="397"/>
      <c r="J37" s="405"/>
      <c r="K37" s="397"/>
      <c r="L37" s="399"/>
      <c r="M37" s="397"/>
      <c r="N37" s="408"/>
      <c r="O37" s="409"/>
      <c r="P37" s="407"/>
      <c r="Q37" s="397"/>
      <c r="R37" s="405"/>
      <c r="S37" s="409"/>
      <c r="T37" s="407"/>
      <c r="U37" s="397"/>
      <c r="V37" s="405"/>
      <c r="X37" s="399"/>
      <c r="Z37" s="408"/>
      <c r="AA37" s="397"/>
      <c r="AB37" s="402"/>
      <c r="AC37" s="257"/>
      <c r="AD37" s="257"/>
      <c r="AE37" s="257"/>
      <c r="AF37" s="257"/>
      <c r="AG37" s="257"/>
      <c r="AH37" s="257"/>
      <c r="AI37" s="257"/>
      <c r="AJ37" s="257"/>
      <c r="AK37" s="257"/>
      <c r="AL37" s="257"/>
      <c r="AM37" s="257"/>
      <c r="AN37" s="257"/>
      <c r="AO37" s="257"/>
      <c r="AP37" s="257"/>
      <c r="AQ37" s="257"/>
      <c r="AR37" s="257"/>
      <c r="AS37" s="257"/>
      <c r="AT37" s="257"/>
      <c r="AU37" s="257"/>
      <c r="AV37" s="257"/>
      <c r="AW37" s="257"/>
      <c r="AX37" s="257"/>
      <c r="AY37" s="257"/>
      <c r="AZ37" s="257"/>
      <c r="BA37" s="257"/>
      <c r="BB37" s="257"/>
      <c r="BC37" s="257"/>
      <c r="BD37" s="257"/>
      <c r="BE37" s="257"/>
      <c r="BF37" s="257"/>
      <c r="BG37" s="257"/>
      <c r="BH37" s="257"/>
      <c r="BI37" s="257"/>
      <c r="BJ37" s="257"/>
      <c r="BK37" s="257"/>
      <c r="BL37" s="257"/>
      <c r="BM37" s="257"/>
      <c r="BN37" s="257"/>
      <c r="BO37" s="257"/>
      <c r="BP37" s="257"/>
      <c r="BQ37" s="257"/>
    </row>
    <row r="38" spans="1:69" s="301" customFormat="1" ht="15" customHeight="1">
      <c r="A38" s="397"/>
      <c r="B38" s="397"/>
      <c r="C38" s="397"/>
      <c r="D38" s="399"/>
      <c r="E38" s="397"/>
      <c r="F38" s="408"/>
      <c r="G38" s="397"/>
      <c r="H38" s="399"/>
      <c r="J38" s="408"/>
      <c r="K38" s="397"/>
      <c r="L38" s="399"/>
      <c r="M38" s="397"/>
      <c r="N38" s="408"/>
      <c r="O38" s="397"/>
      <c r="P38" s="399"/>
      <c r="Q38" s="397"/>
      <c r="R38" s="408"/>
      <c r="S38" s="397"/>
      <c r="T38" s="399"/>
      <c r="U38" s="397"/>
      <c r="V38" s="408"/>
      <c r="W38" s="397"/>
      <c r="X38" s="399"/>
      <c r="Y38" s="397"/>
      <c r="Z38" s="408"/>
      <c r="AA38" s="257"/>
      <c r="AB38" s="257"/>
      <c r="AC38" s="257"/>
      <c r="AD38" s="257"/>
      <c r="AE38" s="257"/>
      <c r="AF38" s="257"/>
      <c r="AG38" s="257"/>
      <c r="AH38" s="257"/>
      <c r="AI38" s="257"/>
      <c r="AJ38" s="257"/>
      <c r="AK38" s="257"/>
      <c r="AL38" s="257"/>
      <c r="AM38" s="257"/>
      <c r="AN38" s="257"/>
      <c r="AO38" s="257"/>
      <c r="AP38" s="257"/>
      <c r="AQ38" s="257"/>
      <c r="AR38" s="257"/>
      <c r="AS38" s="257"/>
      <c r="AT38" s="257"/>
      <c r="AU38" s="257"/>
      <c r="AV38" s="257"/>
      <c r="AW38" s="257"/>
      <c r="AX38" s="257"/>
      <c r="AY38" s="257"/>
      <c r="AZ38" s="257"/>
      <c r="BA38" s="257"/>
      <c r="BB38" s="257"/>
      <c r="BC38" s="257"/>
      <c r="BD38" s="257"/>
      <c r="BE38" s="257"/>
      <c r="BF38" s="257"/>
      <c r="BG38" s="257"/>
      <c r="BH38" s="257"/>
      <c r="BI38" s="257"/>
      <c r="BJ38" s="257"/>
      <c r="BK38" s="257"/>
      <c r="BL38" s="257"/>
      <c r="BM38" s="257"/>
      <c r="BN38" s="257"/>
      <c r="BO38" s="257"/>
      <c r="BP38" s="257"/>
      <c r="BQ38" s="257"/>
    </row>
    <row r="39" spans="1:69" s="301" customFormat="1" ht="15" customHeight="1">
      <c r="A39" s="397"/>
      <c r="B39" s="397"/>
      <c r="C39" s="397"/>
      <c r="D39" s="399"/>
      <c r="E39" s="397"/>
      <c r="F39" s="408"/>
      <c r="G39" s="397"/>
      <c r="H39" s="399"/>
      <c r="I39" s="397"/>
      <c r="J39" s="408"/>
      <c r="K39" s="397"/>
      <c r="L39" s="399"/>
      <c r="M39" s="397"/>
      <c r="N39" s="408"/>
      <c r="O39" s="397"/>
      <c r="P39" s="399"/>
      <c r="Q39" s="397"/>
      <c r="R39" s="408"/>
      <c r="S39" s="397"/>
      <c r="T39" s="399"/>
      <c r="U39" s="397"/>
      <c r="V39" s="408"/>
      <c r="W39" s="397"/>
      <c r="X39" s="399"/>
      <c r="Y39" s="397"/>
      <c r="Z39" s="408"/>
      <c r="AA39" s="542"/>
      <c r="AB39" s="257"/>
      <c r="AC39" s="257"/>
      <c r="AD39" s="257"/>
      <c r="AE39" s="257"/>
      <c r="AF39" s="257"/>
      <c r="AG39" s="257"/>
      <c r="AH39" s="257"/>
      <c r="AI39" s="257"/>
      <c r="AJ39" s="257"/>
      <c r="AK39" s="257"/>
      <c r="AL39" s="257"/>
      <c r="AM39" s="257"/>
      <c r="AN39" s="257"/>
      <c r="AO39" s="257"/>
      <c r="AP39" s="257"/>
      <c r="AQ39" s="257"/>
      <c r="AR39" s="257"/>
      <c r="AS39" s="257"/>
      <c r="AT39" s="257"/>
      <c r="AU39" s="257"/>
      <c r="AV39" s="257"/>
      <c r="AW39" s="257"/>
      <c r="AX39" s="257"/>
      <c r="AY39" s="257"/>
      <c r="AZ39" s="257"/>
      <c r="BA39" s="257"/>
      <c r="BB39" s="257"/>
      <c r="BC39" s="257"/>
      <c r="BD39" s="257"/>
      <c r="BE39" s="257"/>
      <c r="BF39" s="257"/>
      <c r="BG39" s="257"/>
      <c r="BH39" s="257"/>
      <c r="BI39" s="257"/>
      <c r="BJ39" s="257"/>
      <c r="BK39" s="257"/>
      <c r="BL39" s="257"/>
      <c r="BM39" s="257"/>
      <c r="BN39" s="257"/>
      <c r="BO39" s="257"/>
      <c r="BP39" s="257"/>
      <c r="BQ39" s="257"/>
    </row>
    <row r="40" spans="1:69" ht="17.100000000000001" customHeight="1">
      <c r="A40" s="397"/>
      <c r="B40" s="397"/>
      <c r="C40" s="397"/>
      <c r="D40" s="399"/>
      <c r="E40" s="397"/>
      <c r="F40" s="410"/>
      <c r="G40" s="397"/>
      <c r="H40" s="399"/>
      <c r="I40" s="397"/>
      <c r="J40" s="410"/>
      <c r="K40" s="397"/>
      <c r="L40" s="399"/>
      <c r="M40" s="397"/>
      <c r="N40" s="410"/>
      <c r="O40" s="397"/>
      <c r="P40" s="399"/>
      <c r="Q40" s="397"/>
      <c r="R40" s="410"/>
      <c r="S40" s="397"/>
      <c r="T40" s="399"/>
      <c r="U40" s="397"/>
      <c r="V40" s="410"/>
      <c r="W40" s="397"/>
      <c r="X40" s="399"/>
      <c r="Y40" s="397"/>
      <c r="Z40" s="410"/>
    </row>
    <row r="41" spans="1:69" ht="17.100000000000001" customHeight="1">
      <c r="A41" s="397"/>
      <c r="B41" s="397"/>
      <c r="C41" s="397"/>
      <c r="D41" s="399"/>
      <c r="E41" s="397"/>
      <c r="F41" s="410"/>
      <c r="G41" s="397"/>
      <c r="H41" s="399"/>
      <c r="I41" s="397"/>
      <c r="J41" s="410"/>
      <c r="K41" s="397"/>
      <c r="L41" s="399"/>
      <c r="M41" s="397"/>
      <c r="N41" s="410"/>
      <c r="O41" s="397"/>
      <c r="P41" s="399"/>
      <c r="Q41" s="397"/>
      <c r="R41" s="410"/>
      <c r="S41" s="397"/>
      <c r="T41" s="399"/>
      <c r="U41" s="397"/>
      <c r="V41" s="410"/>
      <c r="W41" s="397"/>
      <c r="X41" s="399"/>
      <c r="Y41" s="397"/>
      <c r="Z41" s="410"/>
    </row>
    <row r="42" spans="1:69" ht="17.100000000000001" customHeight="1">
      <c r="A42" s="397"/>
      <c r="B42" s="397"/>
      <c r="C42" s="397"/>
      <c r="D42" s="399"/>
      <c r="E42" s="397"/>
      <c r="F42" s="410"/>
      <c r="G42" s="397"/>
      <c r="H42" s="399"/>
      <c r="I42" s="397"/>
      <c r="J42" s="410"/>
      <c r="K42" s="397"/>
      <c r="L42" s="399"/>
      <c r="M42" s="397"/>
      <c r="N42" s="410"/>
      <c r="O42" s="397"/>
      <c r="P42" s="399"/>
      <c r="Q42" s="397"/>
      <c r="R42" s="410"/>
      <c r="S42" s="397"/>
      <c r="T42" s="399"/>
      <c r="U42" s="397"/>
      <c r="V42" s="410"/>
      <c r="W42" s="397"/>
      <c r="X42" s="399"/>
      <c r="Y42" s="397"/>
      <c r="Z42" s="410"/>
    </row>
    <row r="43" spans="1:69" ht="17.100000000000001" customHeight="1">
      <c r="A43" s="397"/>
      <c r="B43" s="397"/>
      <c r="C43" s="397"/>
      <c r="D43" s="399"/>
      <c r="E43" s="397"/>
      <c r="F43" s="410"/>
      <c r="G43" s="397"/>
      <c r="H43" s="399"/>
      <c r="I43" s="397"/>
      <c r="J43" s="410"/>
      <c r="K43" s="397"/>
      <c r="L43" s="399"/>
      <c r="M43" s="397"/>
      <c r="N43" s="410"/>
      <c r="O43" s="397"/>
      <c r="P43" s="399"/>
      <c r="Q43" s="397"/>
      <c r="R43" s="410"/>
      <c r="S43" s="397"/>
      <c r="T43" s="399"/>
      <c r="U43" s="397"/>
      <c r="V43" s="410"/>
      <c r="W43" s="397"/>
      <c r="X43" s="399"/>
      <c r="Y43" s="397"/>
      <c r="Z43" s="410"/>
    </row>
    <row r="44" spans="1:69" ht="12">
      <c r="A44" s="397"/>
      <c r="B44" s="397"/>
      <c r="C44" s="397"/>
      <c r="D44" s="399"/>
      <c r="E44" s="397"/>
      <c r="F44" s="410"/>
      <c r="G44" s="397"/>
      <c r="H44" s="399"/>
      <c r="I44" s="397"/>
      <c r="J44" s="410"/>
      <c r="K44" s="397"/>
      <c r="L44" s="399"/>
      <c r="M44" s="397"/>
      <c r="N44" s="410"/>
      <c r="O44" s="397"/>
      <c r="P44" s="399"/>
      <c r="Q44" s="397"/>
      <c r="R44" s="410"/>
      <c r="S44" s="397"/>
      <c r="T44" s="399"/>
      <c r="U44" s="397"/>
      <c r="V44" s="410"/>
      <c r="W44" s="397"/>
      <c r="X44" s="399"/>
      <c r="Y44" s="397"/>
      <c r="Z44" s="410"/>
    </row>
    <row r="45" spans="1:69" ht="12">
      <c r="A45" s="397"/>
      <c r="B45" s="397"/>
      <c r="C45" s="397"/>
      <c r="E45" s="397"/>
      <c r="F45" s="410"/>
      <c r="G45" s="397"/>
      <c r="I45" s="397"/>
      <c r="J45" s="410"/>
      <c r="K45" s="397"/>
      <c r="M45" s="397"/>
      <c r="N45" s="410"/>
      <c r="O45" s="397"/>
      <c r="Q45" s="397"/>
      <c r="R45" s="410"/>
      <c r="S45" s="397"/>
      <c r="U45" s="397"/>
      <c r="V45" s="410"/>
      <c r="W45" s="397"/>
      <c r="Y45" s="397"/>
      <c r="Z45" s="410"/>
    </row>
    <row r="46" spans="1:69" ht="12">
      <c r="A46" s="397"/>
      <c r="B46" s="397"/>
      <c r="C46" s="397"/>
      <c r="E46" s="397"/>
      <c r="F46" s="410"/>
      <c r="G46" s="397"/>
      <c r="I46" s="397"/>
      <c r="J46" s="410"/>
      <c r="K46" s="397"/>
      <c r="M46" s="397"/>
      <c r="N46" s="410"/>
      <c r="O46" s="397"/>
      <c r="Q46" s="397"/>
      <c r="R46" s="410"/>
      <c r="S46" s="397"/>
      <c r="U46" s="397"/>
      <c r="V46" s="410"/>
      <c r="W46" s="397"/>
      <c r="Y46" s="397"/>
      <c r="Z46" s="410"/>
    </row>
    <row r="47" spans="1:69" ht="12">
      <c r="A47" s="397"/>
      <c r="B47" s="397"/>
      <c r="C47" s="397"/>
      <c r="E47" s="397"/>
      <c r="F47" s="410"/>
      <c r="G47" s="397"/>
      <c r="I47" s="397"/>
      <c r="J47" s="410"/>
      <c r="K47" s="397"/>
      <c r="M47" s="397"/>
      <c r="N47" s="410"/>
      <c r="O47" s="397"/>
      <c r="Q47" s="397"/>
      <c r="R47" s="410"/>
      <c r="S47" s="397"/>
      <c r="U47" s="397"/>
      <c r="V47" s="410"/>
      <c r="W47" s="397"/>
      <c r="Y47" s="397"/>
      <c r="Z47" s="410"/>
    </row>
    <row r="48" spans="1:69">
      <c r="A48" s="397"/>
      <c r="B48" s="397"/>
      <c r="C48" s="397"/>
      <c r="E48" s="397"/>
      <c r="G48" s="397"/>
      <c r="I48" s="397"/>
      <c r="K48" s="397"/>
      <c r="M48" s="397"/>
      <c r="O48" s="397"/>
      <c r="Q48" s="397"/>
      <c r="S48" s="397"/>
      <c r="U48" s="397"/>
      <c r="W48" s="397"/>
      <c r="Y48" s="397"/>
    </row>
    <row r="49" spans="1:25">
      <c r="A49" s="397"/>
      <c r="B49" s="397"/>
      <c r="C49" s="397"/>
      <c r="E49" s="397"/>
      <c r="G49" s="397"/>
      <c r="I49" s="397"/>
      <c r="K49" s="397"/>
      <c r="M49" s="397"/>
      <c r="O49" s="397"/>
      <c r="Q49" s="397"/>
      <c r="S49" s="397"/>
      <c r="U49" s="397"/>
      <c r="W49" s="397"/>
      <c r="Y49" s="397"/>
    </row>
    <row r="59" spans="1:25">
      <c r="B59" s="301"/>
      <c r="C59" s="301"/>
      <c r="D59" s="301"/>
      <c r="E59" s="301"/>
      <c r="F59" s="301"/>
      <c r="G59" s="301"/>
      <c r="H59" s="301"/>
      <c r="I59" s="301"/>
      <c r="J59" s="301"/>
    </row>
    <row r="60" spans="1:25">
      <c r="B60" s="411"/>
      <c r="C60" s="411"/>
      <c r="D60" s="411"/>
      <c r="E60" s="411"/>
      <c r="F60" s="411"/>
      <c r="G60" s="411"/>
      <c r="H60" s="301"/>
      <c r="I60" s="301"/>
      <c r="J60" s="301"/>
      <c r="K60" s="301"/>
    </row>
  </sheetData>
  <sheetProtection algorithmName="SHA-512" hashValue="IcqAqM91DJKL+omOKxFm/rshvtXzCbDloK7+Godwo6VwGM9nBna7fw9TQkKcB/dGZwSvG8CcrsG0FmLg/HRu6g==" saltValue="Ne/i/xuZfD6zX8d4o0Y2xg==" spinCount="100000" sheet="1" objects="1" scenarios="1" selectLockedCells="1"/>
  <mergeCells count="47">
    <mergeCell ref="W14:X14"/>
    <mergeCell ref="G9:G11"/>
    <mergeCell ref="J9:J11"/>
    <mergeCell ref="I9:I11"/>
    <mergeCell ref="H9:H11"/>
    <mergeCell ref="V10:V11"/>
    <mergeCell ref="U10:U11"/>
    <mergeCell ref="C2:H3"/>
    <mergeCell ref="E7:E8"/>
    <mergeCell ref="S14:T14"/>
    <mergeCell ref="E9:E11"/>
    <mergeCell ref="F7:F8"/>
    <mergeCell ref="F9:F11"/>
    <mergeCell ref="T10:T11"/>
    <mergeCell ref="J7:J8"/>
    <mergeCell ref="I7:I8"/>
    <mergeCell ref="G7:G8"/>
    <mergeCell ref="D7:D8"/>
    <mergeCell ref="H7:H8"/>
    <mergeCell ref="I1:L1"/>
    <mergeCell ref="P2:Q3"/>
    <mergeCell ref="P1:Q1"/>
    <mergeCell ref="I2:L3"/>
    <mergeCell ref="R1:R2"/>
    <mergeCell ref="M2:O3"/>
    <mergeCell ref="N1:O1"/>
    <mergeCell ref="V1:Z1"/>
    <mergeCell ref="V2:Z3"/>
    <mergeCell ref="AB4:AB30"/>
    <mergeCell ref="A4:B4"/>
    <mergeCell ref="S10:S11"/>
    <mergeCell ref="S4:T4"/>
    <mergeCell ref="G4:H4"/>
    <mergeCell ref="C7:C8"/>
    <mergeCell ref="C9:C11"/>
    <mergeCell ref="A2:B2"/>
    <mergeCell ref="A1:B1"/>
    <mergeCell ref="C1:D1"/>
    <mergeCell ref="E1:H1"/>
    <mergeCell ref="A3:B3"/>
    <mergeCell ref="S1:U2"/>
    <mergeCell ref="S3:U3"/>
    <mergeCell ref="A20:B20"/>
    <mergeCell ref="A21:B21"/>
    <mergeCell ref="A5:A12"/>
    <mergeCell ref="D9:D11"/>
    <mergeCell ref="A14:B14"/>
  </mergeCells>
  <phoneticPr fontId="9"/>
  <conditionalFormatting sqref="J5:J30">
    <cfRule type="expression" dxfId="11" priority="30" stopIfTrue="1">
      <formula>I5&lt;J5</formula>
    </cfRule>
  </conditionalFormatting>
  <conditionalFormatting sqref="N5:N30">
    <cfRule type="expression" dxfId="10" priority="24" stopIfTrue="1">
      <formula>M5&lt;N5</formula>
    </cfRule>
  </conditionalFormatting>
  <conditionalFormatting sqref="R5:R30">
    <cfRule type="expression" dxfId="9" priority="23" stopIfTrue="1">
      <formula>Q5&lt;R5</formula>
    </cfRule>
  </conditionalFormatting>
  <conditionalFormatting sqref="V5:V8">
    <cfRule type="expression" dxfId="8" priority="15" stopIfTrue="1">
      <formula>U5&lt;V5</formula>
    </cfRule>
  </conditionalFormatting>
  <conditionalFormatting sqref="V10:V30">
    <cfRule type="expression" dxfId="7" priority="4" stopIfTrue="1">
      <formula>U10&lt;V10</formula>
    </cfRule>
  </conditionalFormatting>
  <conditionalFormatting sqref="Z5:Z27 F5:F30 Z29:Z30">
    <cfRule type="expression" dxfId="6" priority="46" stopIfTrue="1">
      <formula>E5&lt;F5</formula>
    </cfRule>
  </conditionalFormatting>
  <pageMargins left="0.59055118110236227" right="0.19685039370078741" top="0.19685039370078741" bottom="0.19685039370078741" header="0.51181102362204722" footer="0.51181102362204722"/>
  <pageSetup paperSize="9" orientation="landscape" r:id="rId1"/>
  <headerFooter alignWithMargins="0"/>
  <ignoredErrors>
    <ignoredError sqref="C2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EBB18-D8BB-4092-9D9B-BACB2E7CDD20}">
  <sheetPr codeName="Sheet8">
    <pageSetUpPr fitToPage="1"/>
  </sheetPr>
  <dimension ref="A1:BQ51"/>
  <sheetViews>
    <sheetView showGridLines="0" showZeros="0" zoomScaleNormal="100" workbookViewId="0">
      <selection activeCell="F5" sqref="F5"/>
    </sheetView>
  </sheetViews>
  <sheetFormatPr defaultRowHeight="11.25"/>
  <cols>
    <col min="1" max="1" width="3.375" style="257" customWidth="1"/>
    <col min="2" max="2" width="7.25" style="257" customWidth="1"/>
    <col min="3" max="3" width="7.125" style="257" customWidth="1"/>
    <col min="4" max="4" width="3.875" style="257" customWidth="1"/>
    <col min="5" max="5" width="4.875" style="257" customWidth="1"/>
    <col min="6" max="7" width="7.125" style="257" customWidth="1"/>
    <col min="8" max="8" width="1.625" style="257" customWidth="1"/>
    <col min="9" max="9" width="5.125" style="257" customWidth="1"/>
    <col min="10" max="11" width="7.125" style="257" customWidth="1"/>
    <col min="12" max="12" width="1.25" style="257" customWidth="1"/>
    <col min="13" max="13" width="5.125" style="257" customWidth="1"/>
    <col min="14" max="14" width="7.125" style="257" customWidth="1"/>
    <col min="15" max="15" width="7.75" style="257" customWidth="1"/>
    <col min="16" max="16" width="1.25" style="257" customWidth="1"/>
    <col min="17" max="17" width="5.125" style="257" customWidth="1"/>
    <col min="18" max="18" width="7.125" style="257" customWidth="1"/>
    <col min="19" max="19" width="7.5" style="257" customWidth="1"/>
    <col min="20" max="20" width="1.125" style="257" customWidth="1"/>
    <col min="21" max="21" width="5.125" style="257" customWidth="1"/>
    <col min="22" max="22" width="7.125" style="257" customWidth="1"/>
    <col min="23" max="23" width="8.375" style="257" customWidth="1"/>
    <col min="24" max="24" width="1.25" style="257" customWidth="1"/>
    <col min="25" max="25" width="5.125" style="257" customWidth="1"/>
    <col min="26" max="26" width="7.125" style="257" customWidth="1"/>
    <col min="27" max="27" width="0.5" style="257" customWidth="1"/>
    <col min="28" max="28" width="2.75" style="257" customWidth="1"/>
    <col min="29" max="29" width="3" style="257" customWidth="1"/>
    <col min="30" max="30" width="5.875" style="257" customWidth="1"/>
    <col min="31" max="31" width="3.375" style="257" customWidth="1"/>
    <col min="32" max="16384" width="9" style="257"/>
  </cols>
  <sheetData>
    <row r="1" spans="1:69" ht="15" customHeight="1">
      <c r="A1" s="243">
        <f>青森市!A1</f>
        <v>45931</v>
      </c>
      <c r="B1" s="244"/>
      <c r="C1" s="250" t="s">
        <v>33</v>
      </c>
      <c r="D1" s="680"/>
      <c r="E1" s="246">
        <f>青森市!D1</f>
        <v>0</v>
      </c>
      <c r="F1" s="246"/>
      <c r="G1" s="246"/>
      <c r="H1" s="247"/>
      <c r="I1" s="231" t="s">
        <v>34</v>
      </c>
      <c r="J1" s="232"/>
      <c r="K1" s="232"/>
      <c r="L1" s="233"/>
      <c r="M1" s="245" t="s">
        <v>274</v>
      </c>
      <c r="N1" s="248">
        <f>青森市!N1</f>
        <v>0</v>
      </c>
      <c r="O1" s="249"/>
      <c r="P1" s="250" t="s">
        <v>36</v>
      </c>
      <c r="Q1" s="251"/>
      <c r="R1" s="250" t="s">
        <v>165</v>
      </c>
      <c r="S1" s="252">
        <f>青森市!S1</f>
        <v>0</v>
      </c>
      <c r="T1" s="253"/>
      <c r="U1" s="254"/>
      <c r="V1" s="414" t="s">
        <v>37</v>
      </c>
      <c r="W1" s="415"/>
      <c r="X1" s="415"/>
      <c r="Y1" s="415"/>
      <c r="Z1" s="416"/>
      <c r="AA1" s="256"/>
    </row>
    <row r="2" spans="1:69" ht="18" customHeight="1">
      <c r="A2" s="258" t="s">
        <v>108</v>
      </c>
      <c r="B2" s="259"/>
      <c r="C2" s="210">
        <f>青森市!C2</f>
        <v>0</v>
      </c>
      <c r="D2" s="211"/>
      <c r="E2" s="211"/>
      <c r="F2" s="211"/>
      <c r="G2" s="211"/>
      <c r="H2" s="211"/>
      <c r="I2" s="212">
        <f>青森市!I2</f>
        <v>0</v>
      </c>
      <c r="J2" s="213"/>
      <c r="K2" s="213"/>
      <c r="L2" s="214"/>
      <c r="M2" s="218">
        <f>青森市!M2</f>
        <v>0</v>
      </c>
      <c r="N2" s="219"/>
      <c r="O2" s="220"/>
      <c r="P2" s="221">
        <f>青森市!P2</f>
        <v>0</v>
      </c>
      <c r="Q2" s="222"/>
      <c r="R2" s="260"/>
      <c r="S2" s="261"/>
      <c r="T2" s="261"/>
      <c r="U2" s="262"/>
      <c r="V2" s="225">
        <f>青森市!V2</f>
        <v>0</v>
      </c>
      <c r="W2" s="226"/>
      <c r="X2" s="226"/>
      <c r="Y2" s="226"/>
      <c r="Z2" s="227"/>
      <c r="AA2" s="256"/>
      <c r="AB2" s="263">
        <v>6</v>
      </c>
    </row>
    <row r="3" spans="1:69" ht="18" customHeight="1">
      <c r="A3" s="264" t="s">
        <v>89</v>
      </c>
      <c r="B3" s="265"/>
      <c r="C3" s="210"/>
      <c r="D3" s="211"/>
      <c r="E3" s="211"/>
      <c r="F3" s="211"/>
      <c r="G3" s="211"/>
      <c r="H3" s="211"/>
      <c r="I3" s="215"/>
      <c r="J3" s="216"/>
      <c r="K3" s="216"/>
      <c r="L3" s="217"/>
      <c r="M3" s="218"/>
      <c r="N3" s="219"/>
      <c r="O3" s="220"/>
      <c r="P3" s="223"/>
      <c r="Q3" s="224"/>
      <c r="R3" s="266" t="s">
        <v>90</v>
      </c>
      <c r="S3" s="267">
        <f>F15+F20+F24+J15+J20+J24+N20+R15+R20+R24+V15+V20+V24+Z20+Z24</f>
        <v>0</v>
      </c>
      <c r="T3" s="268"/>
      <c r="U3" s="269"/>
      <c r="V3" s="228"/>
      <c r="W3" s="229"/>
      <c r="X3" s="229"/>
      <c r="Y3" s="229"/>
      <c r="Z3" s="230"/>
      <c r="AB3" s="270"/>
    </row>
    <row r="4" spans="1:69" ht="18.95" customHeight="1">
      <c r="A4" s="271" t="s">
        <v>38</v>
      </c>
      <c r="B4" s="272"/>
      <c r="C4" s="681" t="s">
        <v>94</v>
      </c>
      <c r="D4" s="274"/>
      <c r="E4" s="275" t="s">
        <v>39</v>
      </c>
      <c r="F4" s="276" t="s">
        <v>40</v>
      </c>
      <c r="G4" s="737" t="s">
        <v>12</v>
      </c>
      <c r="H4" s="274"/>
      <c r="I4" s="275" t="s">
        <v>39</v>
      </c>
      <c r="J4" s="276" t="s">
        <v>40</v>
      </c>
      <c r="K4" s="685" t="s">
        <v>363</v>
      </c>
      <c r="L4" s="274"/>
      <c r="M4" s="275" t="s">
        <v>39</v>
      </c>
      <c r="N4" s="276" t="s">
        <v>40</v>
      </c>
      <c r="O4" s="685" t="s">
        <v>225</v>
      </c>
      <c r="P4" s="274"/>
      <c r="Q4" s="275" t="s">
        <v>39</v>
      </c>
      <c r="R4" s="276" t="s">
        <v>40</v>
      </c>
      <c r="S4" s="686" t="s">
        <v>222</v>
      </c>
      <c r="T4" s="687"/>
      <c r="U4" s="275" t="s">
        <v>39</v>
      </c>
      <c r="V4" s="276" t="s">
        <v>40</v>
      </c>
      <c r="W4" s="683" t="s">
        <v>20</v>
      </c>
      <c r="X4" s="684"/>
      <c r="Y4" s="275" t="s">
        <v>39</v>
      </c>
      <c r="Z4" s="276" t="s">
        <v>40</v>
      </c>
      <c r="AA4" s="286"/>
      <c r="AB4" s="287" t="s">
        <v>267</v>
      </c>
      <c r="AF4" s="288"/>
    </row>
    <row r="5" spans="1:69" s="301" customFormat="1" ht="18" customHeight="1">
      <c r="A5" s="587" t="s">
        <v>266</v>
      </c>
      <c r="B5" s="589" t="s">
        <v>258</v>
      </c>
      <c r="C5" s="794" t="s">
        <v>249</v>
      </c>
      <c r="D5" s="307" t="s">
        <v>15</v>
      </c>
      <c r="E5" s="795">
        <v>870</v>
      </c>
      <c r="F5" s="30"/>
      <c r="G5" s="489" t="s">
        <v>249</v>
      </c>
      <c r="H5" s="488" t="s">
        <v>355</v>
      </c>
      <c r="I5" s="293">
        <v>210</v>
      </c>
      <c r="J5" s="30"/>
      <c r="K5" s="296"/>
      <c r="L5" s="426"/>
      <c r="M5" s="298"/>
      <c r="N5" s="427"/>
      <c r="O5" s="796"/>
      <c r="P5" s="691"/>
      <c r="Q5" s="298"/>
      <c r="R5" s="106"/>
      <c r="S5" s="313" t="s">
        <v>422</v>
      </c>
      <c r="T5" s="385"/>
      <c r="U5" s="308">
        <v>3000</v>
      </c>
      <c r="V5" s="30"/>
      <c r="W5" s="296"/>
      <c r="X5" s="426"/>
      <c r="Y5" s="298"/>
      <c r="Z5" s="427"/>
      <c r="AA5" s="300"/>
      <c r="AB5" s="287"/>
      <c r="AC5" s="257"/>
      <c r="AD5" s="288"/>
      <c r="AE5" s="257"/>
      <c r="AF5" s="257"/>
      <c r="AG5" s="257"/>
      <c r="AH5" s="257"/>
      <c r="AI5" s="257"/>
      <c r="AJ5" s="257"/>
      <c r="AK5" s="257"/>
      <c r="AL5" s="257"/>
      <c r="AM5" s="257"/>
      <c r="AN5" s="257"/>
      <c r="AO5" s="257"/>
      <c r="AP5" s="257"/>
      <c r="AQ5" s="257"/>
      <c r="AR5" s="257"/>
      <c r="AS5" s="257"/>
      <c r="AT5" s="257"/>
      <c r="AU5" s="257"/>
      <c r="AV5" s="257"/>
      <c r="AW5" s="257"/>
      <c r="AX5" s="257"/>
      <c r="AY5" s="257"/>
      <c r="AZ5" s="257"/>
      <c r="BA5" s="257"/>
      <c r="BB5" s="257"/>
      <c r="BC5" s="257"/>
      <c r="BD5" s="257"/>
      <c r="BE5" s="257"/>
      <c r="BF5" s="257"/>
      <c r="BG5" s="257"/>
      <c r="BH5" s="257"/>
      <c r="BI5" s="257"/>
      <c r="BJ5" s="257"/>
      <c r="BK5" s="257"/>
      <c r="BL5" s="257"/>
      <c r="BM5" s="257"/>
      <c r="BN5" s="257"/>
      <c r="BO5" s="257"/>
      <c r="BP5" s="257"/>
      <c r="BQ5" s="257"/>
    </row>
    <row r="6" spans="1:69" s="301" customFormat="1" ht="17.25" customHeight="1">
      <c r="A6" s="592"/>
      <c r="B6" s="582" t="s">
        <v>259</v>
      </c>
      <c r="C6" s="359" t="s">
        <v>250</v>
      </c>
      <c r="D6" s="307" t="s">
        <v>15</v>
      </c>
      <c r="E6" s="308">
        <v>800</v>
      </c>
      <c r="F6" s="30"/>
      <c r="G6" s="318" t="s">
        <v>250</v>
      </c>
      <c r="H6" s="615" t="s">
        <v>355</v>
      </c>
      <c r="I6" s="320">
        <v>200</v>
      </c>
      <c r="J6" s="44"/>
      <c r="K6" s="318"/>
      <c r="L6" s="465"/>
      <c r="M6" s="320"/>
      <c r="N6" s="466"/>
      <c r="O6" s="797"/>
      <c r="P6" s="697"/>
      <c r="Q6" s="320"/>
      <c r="R6" s="667"/>
      <c r="S6" s="313" t="s">
        <v>368</v>
      </c>
      <c r="T6" s="385"/>
      <c r="U6" s="308">
        <v>1360</v>
      </c>
      <c r="V6" s="30"/>
      <c r="W6" s="353"/>
      <c r="X6" s="458"/>
      <c r="Y6" s="335"/>
      <c r="Z6" s="459"/>
      <c r="AA6" s="312"/>
      <c r="AB6" s="287"/>
      <c r="AC6" s="257"/>
      <c r="AD6" s="257"/>
      <c r="AE6" s="257"/>
      <c r="AF6" s="257"/>
      <c r="AG6" s="257"/>
      <c r="AH6" s="257"/>
      <c r="AI6" s="257"/>
      <c r="AJ6" s="257"/>
      <c r="AK6" s="257"/>
      <c r="AL6" s="257"/>
      <c r="AM6" s="257"/>
      <c r="AN6" s="257"/>
      <c r="AO6" s="257"/>
      <c r="AP6" s="257"/>
      <c r="AQ6" s="257"/>
      <c r="AR6" s="257"/>
      <c r="AS6" s="257"/>
      <c r="AT6" s="257"/>
      <c r="AU6" s="257"/>
      <c r="AV6" s="257"/>
      <c r="AW6" s="257"/>
      <c r="AX6" s="257"/>
      <c r="AY6" s="257"/>
      <c r="AZ6" s="257"/>
      <c r="BA6" s="257"/>
      <c r="BB6" s="257"/>
      <c r="BC6" s="257"/>
      <c r="BD6" s="257"/>
      <c r="BE6" s="257"/>
      <c r="BF6" s="257"/>
      <c r="BG6" s="257"/>
      <c r="BH6" s="257"/>
      <c r="BI6" s="257"/>
      <c r="BJ6" s="257"/>
      <c r="BK6" s="257"/>
      <c r="BL6" s="257"/>
      <c r="BM6" s="257"/>
      <c r="BN6" s="257"/>
      <c r="BO6" s="257"/>
      <c r="BP6" s="257"/>
      <c r="BQ6" s="257"/>
    </row>
    <row r="7" spans="1:69" s="301" customFormat="1" ht="18" customHeight="1">
      <c r="A7" s="592"/>
      <c r="B7" s="582" t="s">
        <v>260</v>
      </c>
      <c r="C7" s="430" t="s">
        <v>251</v>
      </c>
      <c r="D7" s="305" t="s">
        <v>15</v>
      </c>
      <c r="E7" s="298">
        <v>1600</v>
      </c>
      <c r="F7" s="30"/>
      <c r="G7" s="313" t="s">
        <v>251</v>
      </c>
      <c r="H7" s="311" t="s">
        <v>355</v>
      </c>
      <c r="I7" s="308">
        <v>150</v>
      </c>
      <c r="J7" s="41"/>
      <c r="K7" s="382"/>
      <c r="L7" s="385"/>
      <c r="M7" s="308"/>
      <c r="N7" s="432"/>
      <c r="O7" s="798" t="s">
        <v>374</v>
      </c>
      <c r="P7" s="307" t="s">
        <v>15</v>
      </c>
      <c r="Q7" s="308">
        <v>350</v>
      </c>
      <c r="R7" s="43"/>
      <c r="S7" s="359" t="s">
        <v>366</v>
      </c>
      <c r="T7" s="311" t="s">
        <v>384</v>
      </c>
      <c r="U7" s="308">
        <v>580</v>
      </c>
      <c r="V7" s="30"/>
      <c r="W7" s="313"/>
      <c r="X7" s="385"/>
      <c r="Y7" s="308"/>
      <c r="Z7" s="432"/>
      <c r="AA7" s="300"/>
      <c r="AB7" s="287"/>
      <c r="AC7" s="257"/>
      <c r="AD7" s="257"/>
      <c r="AE7" s="257"/>
      <c r="AF7" s="257"/>
      <c r="AG7" s="257"/>
      <c r="AH7" s="257"/>
      <c r="AI7" s="257"/>
      <c r="AJ7" s="257"/>
      <c r="AK7" s="257"/>
      <c r="AL7" s="257"/>
      <c r="AM7" s="257"/>
      <c r="AN7" s="257"/>
      <c r="AO7" s="257"/>
      <c r="AP7" s="257"/>
      <c r="AQ7" s="257"/>
      <c r="AR7" s="257"/>
      <c r="AS7" s="257"/>
      <c r="AT7" s="257"/>
      <c r="AU7" s="257"/>
      <c r="AV7" s="257"/>
      <c r="AW7" s="257"/>
      <c r="AX7" s="257"/>
      <c r="AY7" s="257"/>
      <c r="AZ7" s="257"/>
      <c r="BA7" s="257"/>
      <c r="BB7" s="257"/>
      <c r="BC7" s="257"/>
      <c r="BD7" s="257"/>
      <c r="BE7" s="257"/>
      <c r="BF7" s="257"/>
      <c r="BG7" s="257"/>
      <c r="BH7" s="257"/>
      <c r="BI7" s="257"/>
      <c r="BJ7" s="257"/>
      <c r="BK7" s="257"/>
      <c r="BL7" s="257"/>
      <c r="BM7" s="257"/>
      <c r="BN7" s="257"/>
      <c r="BO7" s="257"/>
      <c r="BP7" s="257"/>
      <c r="BQ7" s="257"/>
    </row>
    <row r="8" spans="1:69" s="301" customFormat="1" ht="17.25" customHeight="1">
      <c r="A8" s="592"/>
      <c r="B8" s="582" t="s">
        <v>262</v>
      </c>
      <c r="C8" s="359" t="s">
        <v>254</v>
      </c>
      <c r="D8" s="305" t="s">
        <v>15</v>
      </c>
      <c r="E8" s="308">
        <v>1480</v>
      </c>
      <c r="F8" s="30"/>
      <c r="G8" s="296" t="s">
        <v>254</v>
      </c>
      <c r="H8" s="297" t="s">
        <v>355</v>
      </c>
      <c r="I8" s="298">
        <v>40</v>
      </c>
      <c r="J8" s="124"/>
      <c r="K8" s="296"/>
      <c r="L8" s="426"/>
      <c r="M8" s="298"/>
      <c r="N8" s="427"/>
      <c r="O8" s="799"/>
      <c r="P8" s="691"/>
      <c r="Q8" s="298"/>
      <c r="R8" s="106"/>
      <c r="S8" s="383"/>
      <c r="T8" s="338"/>
      <c r="U8" s="339"/>
      <c r="V8" s="299"/>
      <c r="W8" s="318"/>
      <c r="X8" s="465"/>
      <c r="Y8" s="320"/>
      <c r="Z8" s="466"/>
      <c r="AA8" s="312"/>
      <c r="AB8" s="287"/>
      <c r="AC8" s="257"/>
      <c r="AD8" s="257"/>
      <c r="AE8" s="257"/>
      <c r="AF8" s="257"/>
      <c r="AG8" s="257"/>
      <c r="AH8" s="257"/>
      <c r="AI8" s="257"/>
      <c r="AJ8" s="257"/>
      <c r="AK8" s="257"/>
      <c r="AL8" s="257"/>
      <c r="AM8" s="257"/>
      <c r="AN8" s="257"/>
      <c r="AO8" s="257"/>
      <c r="AP8" s="257"/>
      <c r="AQ8" s="257"/>
      <c r="AR8" s="257"/>
      <c r="AS8" s="257"/>
      <c r="AT8" s="257"/>
      <c r="AU8" s="257"/>
      <c r="AV8" s="257"/>
      <c r="AW8" s="257"/>
      <c r="AX8" s="257"/>
      <c r="AY8" s="257"/>
      <c r="AZ8" s="257"/>
      <c r="BA8" s="257"/>
      <c r="BB8" s="257"/>
      <c r="BC8" s="257"/>
      <c r="BD8" s="257"/>
      <c r="BE8" s="257"/>
      <c r="BF8" s="257"/>
      <c r="BG8" s="257"/>
      <c r="BH8" s="257"/>
      <c r="BI8" s="257"/>
      <c r="BJ8" s="257"/>
      <c r="BK8" s="257"/>
      <c r="BL8" s="257"/>
      <c r="BM8" s="257"/>
      <c r="BN8" s="257"/>
      <c r="BO8" s="257"/>
      <c r="BP8" s="257"/>
      <c r="BQ8" s="257"/>
    </row>
    <row r="9" spans="1:69" s="301" customFormat="1" ht="17.25" customHeight="1">
      <c r="A9" s="592"/>
      <c r="B9" s="582" t="s">
        <v>252</v>
      </c>
      <c r="C9" s="674" t="s">
        <v>252</v>
      </c>
      <c r="D9" s="305" t="s">
        <v>15</v>
      </c>
      <c r="E9" s="335">
        <v>1100</v>
      </c>
      <c r="F9" s="30"/>
      <c r="G9" s="313" t="s">
        <v>252</v>
      </c>
      <c r="H9" s="311" t="s">
        <v>355</v>
      </c>
      <c r="I9" s="308">
        <v>50</v>
      </c>
      <c r="J9" s="124"/>
      <c r="K9" s="384"/>
      <c r="L9" s="385"/>
      <c r="M9" s="308"/>
      <c r="N9" s="432"/>
      <c r="O9" s="798" t="s">
        <v>375</v>
      </c>
      <c r="P9" s="307" t="s">
        <v>15</v>
      </c>
      <c r="Q9" s="308">
        <v>260</v>
      </c>
      <c r="R9" s="43"/>
      <c r="S9" s="306" t="s">
        <v>382</v>
      </c>
      <c r="T9" s="311" t="s">
        <v>384</v>
      </c>
      <c r="U9" s="308">
        <v>750</v>
      </c>
      <c r="V9" s="30"/>
      <c r="W9" s="306"/>
      <c r="X9" s="504"/>
      <c r="Y9" s="326"/>
      <c r="Z9" s="800"/>
      <c r="AA9" s="312"/>
      <c r="AB9" s="287"/>
      <c r="AC9" s="257"/>
      <c r="AD9" s="257"/>
      <c r="AE9" s="257"/>
      <c r="AF9" s="257"/>
      <c r="AG9" s="257"/>
      <c r="AH9" s="257"/>
      <c r="AI9" s="257"/>
      <c r="AJ9" s="257"/>
      <c r="AK9" s="257"/>
      <c r="AL9" s="257"/>
      <c r="AM9" s="257"/>
      <c r="AN9" s="257"/>
      <c r="AO9" s="257"/>
      <c r="AP9" s="257"/>
      <c r="AQ9" s="257"/>
      <c r="AR9" s="257"/>
      <c r="AS9" s="257"/>
      <c r="AT9" s="257"/>
      <c r="AU9" s="257"/>
      <c r="AV9" s="257"/>
      <c r="AW9" s="257"/>
      <c r="AX9" s="257"/>
      <c r="AY9" s="257"/>
      <c r="AZ9" s="257"/>
      <c r="BA9" s="257"/>
      <c r="BB9" s="257"/>
      <c r="BC9" s="257"/>
      <c r="BD9" s="257"/>
      <c r="BE9" s="257"/>
      <c r="BF9" s="257"/>
      <c r="BG9" s="257"/>
      <c r="BH9" s="257"/>
      <c r="BI9" s="257"/>
      <c r="BJ9" s="257"/>
      <c r="BK9" s="257"/>
      <c r="BL9" s="257"/>
      <c r="BM9" s="257"/>
      <c r="BN9" s="257"/>
      <c r="BO9" s="257"/>
      <c r="BP9" s="257"/>
      <c r="BQ9" s="257"/>
    </row>
    <row r="10" spans="1:69" s="301" customFormat="1" ht="18" customHeight="1">
      <c r="A10" s="592"/>
      <c r="B10" s="582" t="s">
        <v>261</v>
      </c>
      <c r="C10" s="609" t="s">
        <v>253</v>
      </c>
      <c r="D10" s="305" t="s">
        <v>15</v>
      </c>
      <c r="E10" s="361">
        <v>1420</v>
      </c>
      <c r="F10" s="30"/>
      <c r="G10" s="313" t="s">
        <v>253</v>
      </c>
      <c r="H10" s="311" t="s">
        <v>355</v>
      </c>
      <c r="I10" s="308">
        <v>140</v>
      </c>
      <c r="J10" s="41"/>
      <c r="K10" s="384"/>
      <c r="L10" s="385"/>
      <c r="M10" s="308"/>
      <c r="N10" s="432"/>
      <c r="O10" s="798" t="s">
        <v>376</v>
      </c>
      <c r="P10" s="307" t="s">
        <v>15</v>
      </c>
      <c r="Q10" s="361">
        <v>100</v>
      </c>
      <c r="R10" s="43"/>
      <c r="S10" s="306" t="s">
        <v>367</v>
      </c>
      <c r="T10" s="311" t="s">
        <v>384</v>
      </c>
      <c r="U10" s="308">
        <v>310</v>
      </c>
      <c r="V10" s="30"/>
      <c r="W10" s="469"/>
      <c r="X10" s="590"/>
      <c r="Y10" s="591"/>
      <c r="Z10" s="667"/>
      <c r="AA10" s="300"/>
      <c r="AB10" s="287"/>
      <c r="AC10" s="257"/>
      <c r="AD10" s="257"/>
      <c r="AE10" s="257"/>
      <c r="AF10" s="257"/>
      <c r="AG10" s="257"/>
      <c r="AH10" s="257"/>
      <c r="AI10" s="257"/>
      <c r="AJ10" s="257"/>
      <c r="AK10" s="257"/>
      <c r="AL10" s="257"/>
      <c r="AM10" s="257"/>
      <c r="AN10" s="257"/>
      <c r="AO10" s="257"/>
      <c r="AP10" s="257"/>
      <c r="AQ10" s="257"/>
      <c r="AR10" s="257"/>
      <c r="AS10" s="257"/>
      <c r="AT10" s="257"/>
      <c r="AU10" s="257"/>
      <c r="AV10" s="257"/>
      <c r="AW10" s="257"/>
      <c r="AX10" s="257"/>
      <c r="AY10" s="257"/>
      <c r="AZ10" s="257"/>
      <c r="BA10" s="257"/>
      <c r="BB10" s="257"/>
      <c r="BC10" s="257"/>
      <c r="BD10" s="257"/>
      <c r="BE10" s="257"/>
      <c r="BF10" s="257"/>
      <c r="BG10" s="257"/>
      <c r="BH10" s="257"/>
      <c r="BI10" s="257"/>
      <c r="BJ10" s="257"/>
      <c r="BK10" s="257"/>
      <c r="BL10" s="257"/>
      <c r="BM10" s="257"/>
      <c r="BN10" s="257"/>
      <c r="BO10" s="257"/>
      <c r="BP10" s="257"/>
      <c r="BQ10" s="257"/>
    </row>
    <row r="11" spans="1:69" s="301" customFormat="1" ht="18" customHeight="1">
      <c r="A11" s="592"/>
      <c r="B11" s="672" t="s">
        <v>263</v>
      </c>
      <c r="C11" s="430" t="s">
        <v>255</v>
      </c>
      <c r="D11" s="305" t="s">
        <v>15</v>
      </c>
      <c r="E11" s="298">
        <v>3800</v>
      </c>
      <c r="F11" s="30"/>
      <c r="G11" s="318" t="s">
        <v>255</v>
      </c>
      <c r="H11" s="615" t="s">
        <v>355</v>
      </c>
      <c r="I11" s="320">
        <v>200</v>
      </c>
      <c r="J11" s="44"/>
      <c r="K11" s="296"/>
      <c r="L11" s="426"/>
      <c r="M11" s="298"/>
      <c r="N11" s="427"/>
      <c r="O11" s="801" t="s">
        <v>377</v>
      </c>
      <c r="P11" s="305" t="s">
        <v>15</v>
      </c>
      <c r="Q11" s="298">
        <v>600</v>
      </c>
      <c r="R11" s="43"/>
      <c r="S11" s="609" t="s">
        <v>365</v>
      </c>
      <c r="T11" s="311" t="s">
        <v>384</v>
      </c>
      <c r="U11" s="361">
        <v>190</v>
      </c>
      <c r="V11" s="30"/>
      <c r="W11" s="306"/>
      <c r="X11" s="504"/>
      <c r="Y11" s="326"/>
      <c r="Z11" s="116"/>
      <c r="AA11" s="288"/>
      <c r="AB11" s="287"/>
      <c r="AC11" s="257"/>
      <c r="AD11" s="257"/>
      <c r="AE11" s="257"/>
      <c r="AF11" s="257"/>
      <c r="AG11" s="257"/>
      <c r="AH11" s="257"/>
      <c r="AI11" s="257"/>
      <c r="AJ11" s="257"/>
      <c r="AK11" s="257"/>
      <c r="AL11" s="257"/>
      <c r="AM11" s="257"/>
      <c r="AN11" s="257"/>
      <c r="AO11" s="257"/>
      <c r="AP11" s="257"/>
      <c r="AQ11" s="257"/>
      <c r="AR11" s="257"/>
      <c r="AS11" s="257"/>
      <c r="AT11" s="257"/>
      <c r="AU11" s="257"/>
      <c r="AV11" s="257"/>
      <c r="AW11" s="257"/>
      <c r="AX11" s="257"/>
      <c r="AY11" s="257"/>
      <c r="AZ11" s="257"/>
      <c r="BA11" s="257"/>
      <c r="BB11" s="257"/>
      <c r="BC11" s="257"/>
      <c r="BD11" s="257"/>
      <c r="BE11" s="257"/>
      <c r="BF11" s="257"/>
      <c r="BG11" s="257"/>
      <c r="BH11" s="257"/>
      <c r="BI11" s="257"/>
      <c r="BJ11" s="257"/>
      <c r="BK11" s="257"/>
      <c r="BL11" s="257"/>
      <c r="BM11" s="257"/>
      <c r="BN11" s="257"/>
      <c r="BO11" s="257"/>
      <c r="BP11" s="257"/>
      <c r="BQ11" s="257"/>
    </row>
    <row r="12" spans="1:69" s="301" customFormat="1" ht="18" customHeight="1">
      <c r="A12" s="592"/>
      <c r="B12" s="802" t="s">
        <v>264</v>
      </c>
      <c r="C12" s="658" t="s">
        <v>256</v>
      </c>
      <c r="D12" s="656" t="s">
        <v>15</v>
      </c>
      <c r="E12" s="803">
        <v>900</v>
      </c>
      <c r="F12" s="234"/>
      <c r="G12" s="655" t="s">
        <v>256</v>
      </c>
      <c r="H12" s="659" t="s">
        <v>445</v>
      </c>
      <c r="I12" s="657">
        <v>200</v>
      </c>
      <c r="J12" s="789"/>
      <c r="K12" s="296"/>
      <c r="L12" s="426"/>
      <c r="M12" s="298"/>
      <c r="N12" s="427"/>
      <c r="O12" s="804"/>
      <c r="P12" s="691"/>
      <c r="Q12" s="298"/>
      <c r="R12" s="427"/>
      <c r="S12" s="450" t="s">
        <v>369</v>
      </c>
      <c r="T12" s="385"/>
      <c r="U12" s="308">
        <v>260</v>
      </c>
      <c r="V12" s="30"/>
      <c r="W12" s="450"/>
      <c r="X12" s="805"/>
      <c r="Y12" s="806"/>
      <c r="Z12" s="800"/>
      <c r="AA12" s="288"/>
      <c r="AB12" s="287"/>
      <c r="AC12" s="257"/>
      <c r="AD12" s="257"/>
      <c r="AE12" s="257"/>
      <c r="AF12" s="257"/>
      <c r="AG12" s="257"/>
      <c r="AH12" s="257"/>
      <c r="AI12" s="257"/>
      <c r="AJ12" s="257"/>
      <c r="AK12" s="257"/>
      <c r="AL12" s="257"/>
      <c r="AM12" s="257"/>
      <c r="AN12" s="257"/>
      <c r="AO12" s="257"/>
      <c r="AP12" s="257"/>
      <c r="AQ12" s="257"/>
      <c r="AR12" s="257"/>
      <c r="AS12" s="257"/>
      <c r="AT12" s="257"/>
      <c r="AU12" s="257"/>
      <c r="AV12" s="257"/>
      <c r="AW12" s="257"/>
      <c r="AX12" s="257"/>
      <c r="AY12" s="257"/>
      <c r="AZ12" s="257"/>
      <c r="BA12" s="257"/>
      <c r="BB12" s="257"/>
      <c r="BC12" s="257"/>
      <c r="BD12" s="257"/>
      <c r="BE12" s="257"/>
      <c r="BF12" s="257"/>
      <c r="BG12" s="257"/>
      <c r="BH12" s="257"/>
      <c r="BI12" s="257"/>
      <c r="BJ12" s="257"/>
      <c r="BK12" s="257"/>
      <c r="BL12" s="257"/>
      <c r="BM12" s="257"/>
      <c r="BN12" s="257"/>
      <c r="BO12" s="257"/>
      <c r="BP12" s="257"/>
      <c r="BQ12" s="257"/>
    </row>
    <row r="13" spans="1:69" s="301" customFormat="1" ht="18" customHeight="1">
      <c r="A13" s="592"/>
      <c r="B13" s="807"/>
      <c r="C13" s="664"/>
      <c r="D13" s="662"/>
      <c r="E13" s="808"/>
      <c r="F13" s="235"/>
      <c r="G13" s="661"/>
      <c r="H13" s="665"/>
      <c r="I13" s="663"/>
      <c r="J13" s="791"/>
      <c r="K13" s="318"/>
      <c r="L13" s="465"/>
      <c r="M13" s="320"/>
      <c r="N13" s="466"/>
      <c r="O13" s="797"/>
      <c r="P13" s="697"/>
      <c r="Q13" s="320"/>
      <c r="R13" s="466"/>
      <c r="S13" s="353" t="s">
        <v>370</v>
      </c>
      <c r="T13" s="458"/>
      <c r="U13" s="335">
        <v>600</v>
      </c>
      <c r="V13" s="30"/>
      <c r="W13" s="460"/>
      <c r="X13" s="809"/>
      <c r="Y13" s="810"/>
      <c r="Z13" s="671"/>
      <c r="AA13" s="288"/>
      <c r="AB13" s="287"/>
      <c r="AC13" s="257"/>
      <c r="AD13" s="257"/>
      <c r="AE13" s="257"/>
      <c r="AF13" s="257"/>
      <c r="AG13" s="257"/>
      <c r="AH13" s="257"/>
      <c r="AI13" s="257"/>
      <c r="AJ13" s="257"/>
      <c r="AK13" s="257"/>
      <c r="AL13" s="257"/>
      <c r="AM13" s="257"/>
      <c r="AN13" s="257"/>
      <c r="AO13" s="257"/>
      <c r="AP13" s="257"/>
      <c r="AQ13" s="257"/>
      <c r="AR13" s="257"/>
      <c r="AS13" s="257"/>
      <c r="AT13" s="257"/>
      <c r="AU13" s="257"/>
      <c r="AV13" s="257"/>
      <c r="AW13" s="257"/>
      <c r="AX13" s="257"/>
      <c r="AY13" s="257"/>
      <c r="AZ13" s="257"/>
      <c r="BA13" s="257"/>
      <c r="BB13" s="257"/>
      <c r="BC13" s="257"/>
      <c r="BD13" s="257"/>
      <c r="BE13" s="257"/>
      <c r="BF13" s="257"/>
      <c r="BG13" s="257"/>
      <c r="BH13" s="257"/>
      <c r="BI13" s="257"/>
      <c r="BJ13" s="257"/>
      <c r="BK13" s="257"/>
      <c r="BL13" s="257"/>
      <c r="BM13" s="257"/>
      <c r="BN13" s="257"/>
      <c r="BO13" s="257"/>
      <c r="BP13" s="257"/>
      <c r="BQ13" s="257"/>
    </row>
    <row r="14" spans="1:69" s="301" customFormat="1" ht="18" customHeight="1">
      <c r="A14" s="603"/>
      <c r="B14" s="582" t="s">
        <v>265</v>
      </c>
      <c r="C14" s="359" t="s">
        <v>257</v>
      </c>
      <c r="D14" s="305" t="s">
        <v>15</v>
      </c>
      <c r="E14" s="308">
        <v>1050</v>
      </c>
      <c r="F14" s="31"/>
      <c r="G14" s="334" t="s">
        <v>257</v>
      </c>
      <c r="H14" s="510" t="s">
        <v>355</v>
      </c>
      <c r="I14" s="316">
        <v>60</v>
      </c>
      <c r="J14" s="835"/>
      <c r="K14" s="334"/>
      <c r="L14" s="364"/>
      <c r="M14" s="316"/>
      <c r="N14" s="811"/>
      <c r="O14" s="812"/>
      <c r="P14" s="723"/>
      <c r="Q14" s="316"/>
      <c r="R14" s="459"/>
      <c r="S14" s="461"/>
      <c r="T14" s="352"/>
      <c r="U14" s="435"/>
      <c r="V14" s="459"/>
      <c r="W14" s="318"/>
      <c r="X14" s="602"/>
      <c r="Y14" s="472"/>
      <c r="Z14" s="466"/>
      <c r="AA14" s="288"/>
      <c r="AB14" s="287"/>
      <c r="AC14" s="257"/>
      <c r="AD14" s="257"/>
      <c r="AE14" s="257"/>
      <c r="AF14" s="257"/>
      <c r="AG14" s="257"/>
      <c r="AH14" s="257"/>
      <c r="AI14" s="257"/>
      <c r="AJ14" s="257"/>
      <c r="AK14" s="257"/>
      <c r="AL14" s="257"/>
      <c r="AM14" s="257"/>
      <c r="AN14" s="257"/>
      <c r="AO14" s="257"/>
      <c r="AP14" s="257"/>
      <c r="AQ14" s="257"/>
      <c r="AR14" s="257"/>
      <c r="AS14" s="257"/>
      <c r="AT14" s="257"/>
      <c r="AU14" s="257"/>
      <c r="AV14" s="257"/>
      <c r="AW14" s="257"/>
      <c r="AX14" s="257"/>
      <c r="AY14" s="257"/>
      <c r="AZ14" s="257"/>
      <c r="BA14" s="257"/>
      <c r="BB14" s="257"/>
      <c r="BC14" s="257"/>
      <c r="BD14" s="257"/>
      <c r="BE14" s="257"/>
      <c r="BF14" s="257"/>
      <c r="BG14" s="257"/>
      <c r="BH14" s="257"/>
      <c r="BI14" s="257"/>
      <c r="BJ14" s="257"/>
      <c r="BK14" s="257"/>
      <c r="BL14" s="257"/>
      <c r="BM14" s="257"/>
      <c r="BN14" s="257"/>
      <c r="BO14" s="257"/>
      <c r="BP14" s="257"/>
      <c r="BQ14" s="257"/>
    </row>
    <row r="15" spans="1:69" s="301" customFormat="1" ht="18" customHeight="1">
      <c r="A15" s="389" t="s">
        <v>167</v>
      </c>
      <c r="B15" s="650">
        <f>E15+I15+Q15+U15</f>
        <v>22630</v>
      </c>
      <c r="C15" s="367" t="s">
        <v>166</v>
      </c>
      <c r="D15" s="284"/>
      <c r="E15" s="627">
        <f>SUM(E5:E14)</f>
        <v>13020</v>
      </c>
      <c r="F15" s="396">
        <f>SUM(F5:F14)</f>
        <v>0</v>
      </c>
      <c r="G15" s="367" t="s">
        <v>30</v>
      </c>
      <c r="H15" s="280"/>
      <c r="I15" s="369">
        <f>SUM(I5:I14)</f>
        <v>1250</v>
      </c>
      <c r="J15" s="651">
        <f>SUM(J5:J14)</f>
        <v>0</v>
      </c>
      <c r="K15" s="367"/>
      <c r="L15" s="280"/>
      <c r="M15" s="329"/>
      <c r="N15" s="534"/>
      <c r="O15" s="367" t="s">
        <v>133</v>
      </c>
      <c r="P15" s="284"/>
      <c r="Q15" s="329">
        <f>SUM(Q5:Q14)</f>
        <v>1310</v>
      </c>
      <c r="R15" s="396">
        <f>SUM(R5:R14)</f>
        <v>0</v>
      </c>
      <c r="S15" s="515" t="s">
        <v>133</v>
      </c>
      <c r="T15" s="516"/>
      <c r="U15" s="514">
        <f>SUM(U5:U14)</f>
        <v>7050</v>
      </c>
      <c r="V15" s="396">
        <f>SUM(V5:V14)</f>
        <v>0</v>
      </c>
      <c r="W15" s="813"/>
      <c r="X15" s="280"/>
      <c r="Y15" s="329"/>
      <c r="Z15" s="534"/>
      <c r="AA15" s="288"/>
      <c r="AB15" s="287"/>
      <c r="AC15" s="257"/>
      <c r="AD15" s="257"/>
      <c r="AE15" s="257"/>
      <c r="AF15" s="257"/>
      <c r="AG15" s="257"/>
      <c r="AH15" s="257"/>
      <c r="AI15" s="257"/>
      <c r="AJ15" s="257"/>
      <c r="AK15" s="257"/>
      <c r="AL15" s="257"/>
      <c r="AM15" s="257"/>
      <c r="AN15" s="257"/>
      <c r="AO15" s="257"/>
      <c r="AP15" s="257"/>
      <c r="AQ15" s="257"/>
      <c r="AR15" s="257"/>
      <c r="AS15" s="257"/>
      <c r="AT15" s="257"/>
      <c r="AU15" s="257"/>
      <c r="AV15" s="257"/>
      <c r="AW15" s="257"/>
      <c r="AX15" s="257"/>
      <c r="AY15" s="257"/>
      <c r="AZ15" s="257"/>
      <c r="BA15" s="257"/>
      <c r="BB15" s="257"/>
      <c r="BC15" s="257"/>
      <c r="BD15" s="257"/>
      <c r="BE15" s="257"/>
      <c r="BF15" s="257"/>
      <c r="BG15" s="257"/>
      <c r="BH15" s="257"/>
      <c r="BI15" s="257"/>
      <c r="BJ15" s="257"/>
      <c r="BK15" s="257"/>
      <c r="BL15" s="257"/>
      <c r="BM15" s="257"/>
      <c r="BN15" s="257"/>
      <c r="BO15" s="257"/>
      <c r="BP15" s="257"/>
      <c r="BQ15" s="257"/>
    </row>
    <row r="16" spans="1:69" s="301" customFormat="1" ht="18" customHeight="1">
      <c r="A16" s="744"/>
      <c r="B16" s="372"/>
      <c r="C16" s="518" t="s">
        <v>67</v>
      </c>
      <c r="D16" s="307" t="s">
        <v>15</v>
      </c>
      <c r="E16" s="308">
        <v>3500</v>
      </c>
      <c r="F16" s="32"/>
      <c r="G16" s="814" t="s">
        <v>67</v>
      </c>
      <c r="H16" s="488" t="s">
        <v>355</v>
      </c>
      <c r="I16" s="375">
        <v>160</v>
      </c>
      <c r="J16" s="836"/>
      <c r="K16" s="476" t="s">
        <v>67</v>
      </c>
      <c r="L16" s="355" t="s">
        <v>355</v>
      </c>
      <c r="M16" s="308">
        <v>380</v>
      </c>
      <c r="N16" s="43"/>
      <c r="O16" s="815" t="s">
        <v>405</v>
      </c>
      <c r="P16" s="292" t="s">
        <v>15</v>
      </c>
      <c r="Q16" s="293">
        <v>2300</v>
      </c>
      <c r="R16" s="46"/>
      <c r="S16" s="621" t="s">
        <v>268</v>
      </c>
      <c r="T16" s="385"/>
      <c r="U16" s="308">
        <v>1650</v>
      </c>
      <c r="V16" s="32"/>
      <c r="W16" s="382" t="s">
        <v>405</v>
      </c>
      <c r="X16" s="311" t="s">
        <v>384</v>
      </c>
      <c r="Y16" s="308">
        <v>330</v>
      </c>
      <c r="Z16" s="30"/>
      <c r="AA16" s="288"/>
      <c r="AB16" s="287"/>
      <c r="AC16" s="257"/>
      <c r="AD16" s="257"/>
      <c r="AE16" s="257"/>
      <c r="AF16" s="257"/>
      <c r="AG16" s="257"/>
      <c r="AH16" s="257"/>
      <c r="AI16" s="257"/>
      <c r="AJ16" s="257"/>
      <c r="AK16" s="257"/>
      <c r="AL16" s="257"/>
      <c r="AM16" s="257"/>
      <c r="AN16" s="257"/>
      <c r="AO16" s="257"/>
      <c r="AP16" s="257"/>
      <c r="AQ16" s="257"/>
      <c r="AR16" s="257"/>
      <c r="AS16" s="257"/>
      <c r="AT16" s="257"/>
      <c r="AU16" s="257"/>
      <c r="AV16" s="257"/>
      <c r="AW16" s="257"/>
      <c r="AX16" s="257"/>
      <c r="AY16" s="257"/>
      <c r="AZ16" s="257"/>
      <c r="BA16" s="257"/>
      <c r="BB16" s="257"/>
      <c r="BC16" s="257"/>
      <c r="BD16" s="257"/>
      <c r="BE16" s="257"/>
      <c r="BF16" s="257"/>
      <c r="BG16" s="257"/>
      <c r="BH16" s="257"/>
      <c r="BI16" s="257"/>
      <c r="BJ16" s="257"/>
      <c r="BK16" s="257"/>
      <c r="BL16" s="257"/>
      <c r="BM16" s="257"/>
      <c r="BN16" s="257"/>
      <c r="BO16" s="257"/>
      <c r="BP16" s="257"/>
      <c r="BQ16" s="257"/>
    </row>
    <row r="17" spans="1:69" s="301" customFormat="1" ht="18" customHeight="1">
      <c r="A17" s="760" t="s">
        <v>270</v>
      </c>
      <c r="B17" s="761"/>
      <c r="C17" s="799" t="s">
        <v>293</v>
      </c>
      <c r="D17" s="307" t="s">
        <v>15</v>
      </c>
      <c r="E17" s="298">
        <v>2400</v>
      </c>
      <c r="F17" s="30"/>
      <c r="G17" s="816" t="s">
        <v>293</v>
      </c>
      <c r="H17" s="311" t="s">
        <v>355</v>
      </c>
      <c r="I17" s="339">
        <v>80</v>
      </c>
      <c r="J17" s="837"/>
      <c r="K17" s="318" t="s">
        <v>293</v>
      </c>
      <c r="L17" s="817" t="s">
        <v>355</v>
      </c>
      <c r="M17" s="320">
        <v>240</v>
      </c>
      <c r="N17" s="44"/>
      <c r="O17" s="818"/>
      <c r="P17" s="697"/>
      <c r="Q17" s="320"/>
      <c r="R17" s="667"/>
      <c r="S17" s="621" t="s">
        <v>269</v>
      </c>
      <c r="T17" s="426"/>
      <c r="U17" s="298">
        <v>930</v>
      </c>
      <c r="V17" s="30"/>
      <c r="W17" s="296"/>
      <c r="X17" s="426"/>
      <c r="Y17" s="298"/>
      <c r="Z17" s="427"/>
      <c r="AA17" s="288"/>
      <c r="AB17" s="287"/>
      <c r="AC17" s="257"/>
      <c r="AD17" s="257"/>
      <c r="AE17" s="257"/>
      <c r="AF17" s="257"/>
      <c r="AG17" s="257"/>
      <c r="AH17" s="257"/>
      <c r="AI17" s="257"/>
      <c r="AJ17" s="257"/>
      <c r="AK17" s="257"/>
      <c r="AL17" s="257"/>
      <c r="AM17" s="257"/>
      <c r="AN17" s="257"/>
      <c r="AO17" s="257"/>
      <c r="AP17" s="257"/>
      <c r="AQ17" s="257"/>
      <c r="AR17" s="257"/>
      <c r="AS17" s="257"/>
      <c r="AT17" s="257"/>
      <c r="AU17" s="257"/>
      <c r="AV17" s="257"/>
      <c r="AW17" s="257"/>
      <c r="AX17" s="257"/>
      <c r="AY17" s="257"/>
      <c r="AZ17" s="257"/>
      <c r="BA17" s="257"/>
      <c r="BB17" s="257"/>
      <c r="BC17" s="257"/>
      <c r="BD17" s="257"/>
      <c r="BE17" s="257"/>
      <c r="BF17" s="257"/>
      <c r="BG17" s="257"/>
      <c r="BH17" s="257"/>
      <c r="BI17" s="257"/>
      <c r="BJ17" s="257"/>
      <c r="BK17" s="257"/>
      <c r="BL17" s="257"/>
      <c r="BM17" s="257"/>
      <c r="BN17" s="257"/>
      <c r="BO17" s="257"/>
      <c r="BP17" s="257"/>
      <c r="BQ17" s="257"/>
    </row>
    <row r="18" spans="1:69" s="301" customFormat="1" ht="18" customHeight="1">
      <c r="A18" s="356" t="s">
        <v>271</v>
      </c>
      <c r="B18" s="357"/>
      <c r="C18" s="518" t="s">
        <v>360</v>
      </c>
      <c r="D18" s="307" t="s">
        <v>15</v>
      </c>
      <c r="E18" s="308">
        <v>2540</v>
      </c>
      <c r="F18" s="30"/>
      <c r="G18" s="816" t="s">
        <v>360</v>
      </c>
      <c r="H18" s="311" t="s">
        <v>355</v>
      </c>
      <c r="I18" s="339">
        <v>90</v>
      </c>
      <c r="J18" s="837"/>
      <c r="K18" s="819" t="s">
        <v>360</v>
      </c>
      <c r="L18" s="355" t="s">
        <v>355</v>
      </c>
      <c r="M18" s="308">
        <v>300</v>
      </c>
      <c r="N18" s="45"/>
      <c r="O18" s="394"/>
      <c r="P18" s="325"/>
      <c r="Q18" s="308"/>
      <c r="R18" s="800"/>
      <c r="S18" s="384"/>
      <c r="T18" s="385"/>
      <c r="U18" s="308"/>
      <c r="V18" s="432"/>
      <c r="W18" s="384"/>
      <c r="X18" s="385"/>
      <c r="Y18" s="308"/>
      <c r="Z18" s="432"/>
      <c r="AA18" s="288"/>
      <c r="AB18" s="287"/>
      <c r="AC18" s="257"/>
      <c r="AD18" s="257"/>
      <c r="AE18" s="257"/>
      <c r="AF18" s="257"/>
      <c r="AG18" s="257"/>
      <c r="AH18" s="257"/>
      <c r="AI18" s="257"/>
      <c r="AJ18" s="257"/>
      <c r="AK18" s="257"/>
      <c r="AL18" s="257"/>
      <c r="AM18" s="257"/>
      <c r="AN18" s="257"/>
      <c r="AO18" s="257"/>
      <c r="AP18" s="257"/>
      <c r="AQ18" s="257"/>
      <c r="AR18" s="257"/>
      <c r="AS18" s="257"/>
      <c r="AT18" s="257"/>
      <c r="AU18" s="257"/>
      <c r="AV18" s="257"/>
      <c r="AW18" s="257"/>
      <c r="AX18" s="257"/>
      <c r="AY18" s="257"/>
      <c r="AZ18" s="257"/>
      <c r="BA18" s="257"/>
      <c r="BB18" s="257"/>
      <c r="BC18" s="257"/>
      <c r="BD18" s="257"/>
      <c r="BE18" s="257"/>
      <c r="BF18" s="257"/>
      <c r="BG18" s="257"/>
      <c r="BH18" s="257"/>
      <c r="BI18" s="257"/>
      <c r="BJ18" s="257"/>
      <c r="BK18" s="257"/>
      <c r="BL18" s="257"/>
      <c r="BM18" s="257"/>
      <c r="BN18" s="257"/>
      <c r="BO18" s="257"/>
      <c r="BP18" s="257"/>
      <c r="BQ18" s="257"/>
    </row>
    <row r="19" spans="1:69" s="301" customFormat="1" ht="18" customHeight="1">
      <c r="A19" s="749"/>
      <c r="B19" s="372"/>
      <c r="C19" s="518" t="s">
        <v>68</v>
      </c>
      <c r="D19" s="307" t="s">
        <v>15</v>
      </c>
      <c r="E19" s="308">
        <v>2050</v>
      </c>
      <c r="F19" s="31"/>
      <c r="G19" s="820" t="s">
        <v>68</v>
      </c>
      <c r="H19" s="431" t="s">
        <v>355</v>
      </c>
      <c r="I19" s="701">
        <v>70</v>
      </c>
      <c r="J19" s="838"/>
      <c r="K19" s="821" t="s">
        <v>68</v>
      </c>
      <c r="L19" s="822" t="s">
        <v>355</v>
      </c>
      <c r="M19" s="298">
        <v>90</v>
      </c>
      <c r="N19" s="44"/>
      <c r="O19" s="823"/>
      <c r="P19" s="824"/>
      <c r="Q19" s="649"/>
      <c r="R19" s="667"/>
      <c r="S19" s="384"/>
      <c r="T19" s="385"/>
      <c r="U19" s="308"/>
      <c r="V19" s="459"/>
      <c r="W19" s="825"/>
      <c r="X19" s="805"/>
      <c r="Y19" s="806"/>
      <c r="Z19" s="459"/>
      <c r="AA19" s="288"/>
      <c r="AB19" s="287"/>
      <c r="AC19" s="257"/>
      <c r="AD19" s="257"/>
      <c r="AE19" s="257"/>
      <c r="AF19" s="257"/>
      <c r="AG19" s="257"/>
      <c r="AH19" s="257"/>
      <c r="AI19" s="257"/>
      <c r="AJ19" s="257"/>
      <c r="AK19" s="257"/>
      <c r="AL19" s="257"/>
      <c r="AM19" s="257"/>
      <c r="AN19" s="257"/>
      <c r="AO19" s="257"/>
      <c r="AP19" s="257"/>
      <c r="AQ19" s="257"/>
      <c r="AR19" s="257"/>
      <c r="AS19" s="257"/>
      <c r="AT19" s="257"/>
      <c r="AU19" s="257"/>
      <c r="AV19" s="257"/>
      <c r="AW19" s="257"/>
      <c r="AX19" s="257"/>
      <c r="AY19" s="257"/>
      <c r="AZ19" s="257"/>
      <c r="BA19" s="257"/>
      <c r="BB19" s="257"/>
      <c r="BC19" s="257"/>
      <c r="BD19" s="257"/>
      <c r="BE19" s="257"/>
      <c r="BF19" s="257"/>
      <c r="BG19" s="257"/>
      <c r="BH19" s="257"/>
      <c r="BI19" s="257"/>
      <c r="BJ19" s="257"/>
      <c r="BK19" s="257"/>
      <c r="BL19" s="257"/>
      <c r="BM19" s="257"/>
      <c r="BN19" s="257"/>
      <c r="BO19" s="257"/>
      <c r="BP19" s="257"/>
      <c r="BQ19" s="257"/>
    </row>
    <row r="20" spans="1:69" s="301" customFormat="1" ht="18" customHeight="1">
      <c r="A20" s="569" t="s">
        <v>167</v>
      </c>
      <c r="B20" s="826">
        <f>E20+I20+M20+Q20+U20+Y20</f>
        <v>17110</v>
      </c>
      <c r="C20" s="367" t="s">
        <v>166</v>
      </c>
      <c r="D20" s="284"/>
      <c r="E20" s="627">
        <f>SUM(E16:E19)</f>
        <v>10490</v>
      </c>
      <c r="F20" s="396">
        <f>SUM(F16:F19)</f>
        <v>0</v>
      </c>
      <c r="G20" s="827" t="s">
        <v>30</v>
      </c>
      <c r="H20" s="442"/>
      <c r="I20" s="828">
        <f>SUM(I16:I19)</f>
        <v>400</v>
      </c>
      <c r="J20" s="829">
        <f>SUM(J16:J19)</f>
        <v>0</v>
      </c>
      <c r="K20" s="367" t="s">
        <v>133</v>
      </c>
      <c r="L20" s="280"/>
      <c r="M20" s="329">
        <f>SUM(M16:M19)</f>
        <v>1010</v>
      </c>
      <c r="N20" s="396">
        <f>SUM(N16:N19)</f>
        <v>0</v>
      </c>
      <c r="O20" s="367" t="s">
        <v>133</v>
      </c>
      <c r="P20" s="284"/>
      <c r="Q20" s="329">
        <f>SUM(Q16:Q19)</f>
        <v>2300</v>
      </c>
      <c r="R20" s="396">
        <f>SUM(R16:R19)</f>
        <v>0</v>
      </c>
      <c r="S20" s="367" t="s">
        <v>133</v>
      </c>
      <c r="T20" s="280"/>
      <c r="U20" s="329">
        <f>SUM(U16:U19)</f>
        <v>2580</v>
      </c>
      <c r="V20" s="396">
        <f>SUM(V16:V19)</f>
        <v>0</v>
      </c>
      <c r="W20" s="367" t="s">
        <v>133</v>
      </c>
      <c r="X20" s="280"/>
      <c r="Y20" s="329">
        <f>SUM(Y16:Y19)</f>
        <v>330</v>
      </c>
      <c r="Z20" s="396">
        <f>SUM(Z16:Z19)</f>
        <v>0</v>
      </c>
      <c r="AA20" s="288"/>
      <c r="AB20" s="287"/>
      <c r="AC20" s="257"/>
      <c r="AD20" s="257"/>
      <c r="AE20" s="257"/>
      <c r="AF20" s="257"/>
      <c r="AG20" s="257"/>
      <c r="AH20" s="257"/>
      <c r="AI20" s="257"/>
      <c r="AJ20" s="257"/>
      <c r="AK20" s="257"/>
      <c r="AL20" s="257"/>
      <c r="AM20" s="257"/>
      <c r="AN20" s="257"/>
      <c r="AO20" s="257"/>
      <c r="AP20" s="257"/>
      <c r="AQ20" s="257"/>
      <c r="AR20" s="257"/>
      <c r="AS20" s="257"/>
      <c r="AT20" s="257"/>
      <c r="AU20" s="257"/>
      <c r="AV20" s="257"/>
      <c r="AW20" s="257"/>
      <c r="AX20" s="257"/>
      <c r="AY20" s="257"/>
      <c r="AZ20" s="257"/>
      <c r="BA20" s="257"/>
      <c r="BB20" s="257"/>
      <c r="BC20" s="257"/>
      <c r="BD20" s="257"/>
      <c r="BE20" s="257"/>
      <c r="BF20" s="257"/>
      <c r="BG20" s="257"/>
      <c r="BH20" s="257"/>
      <c r="BI20" s="257"/>
      <c r="BJ20" s="257"/>
      <c r="BK20" s="257"/>
      <c r="BL20" s="257"/>
      <c r="BM20" s="257"/>
      <c r="BN20" s="257"/>
      <c r="BO20" s="257"/>
      <c r="BP20" s="257"/>
      <c r="BQ20" s="257"/>
    </row>
    <row r="21" spans="1:69" s="301" customFormat="1" ht="18" customHeight="1">
      <c r="A21" s="830" t="s">
        <v>273</v>
      </c>
      <c r="B21" s="831"/>
      <c r="C21" s="359" t="s">
        <v>69</v>
      </c>
      <c r="D21" s="307" t="s">
        <v>15</v>
      </c>
      <c r="E21" s="308">
        <v>2000</v>
      </c>
      <c r="F21" s="32"/>
      <c r="G21" s="832" t="s">
        <v>69</v>
      </c>
      <c r="H21" s="297" t="s">
        <v>355</v>
      </c>
      <c r="I21" s="298">
        <v>660</v>
      </c>
      <c r="J21" s="839"/>
      <c r="K21" s="313"/>
      <c r="L21" s="385"/>
      <c r="M21" s="308"/>
      <c r="N21" s="432"/>
      <c r="O21" s="833" t="s">
        <v>406</v>
      </c>
      <c r="P21" s="342" t="s">
        <v>15</v>
      </c>
      <c r="Q21" s="343">
        <v>3300</v>
      </c>
      <c r="R21" s="46"/>
      <c r="S21" s="313" t="s">
        <v>272</v>
      </c>
      <c r="T21" s="385"/>
      <c r="U21" s="308">
        <v>2350</v>
      </c>
      <c r="V21" s="32"/>
      <c r="W21" s="382" t="s">
        <v>406</v>
      </c>
      <c r="X21" s="311" t="s">
        <v>384</v>
      </c>
      <c r="Y21" s="308">
        <v>300</v>
      </c>
      <c r="Z21" s="32"/>
      <c r="AA21" s="288"/>
      <c r="AB21" s="287"/>
      <c r="AC21" s="257"/>
      <c r="AD21" s="257"/>
      <c r="AE21" s="257"/>
      <c r="AF21" s="257"/>
      <c r="AG21" s="257"/>
      <c r="AH21" s="257"/>
      <c r="AI21" s="257"/>
      <c r="AJ21" s="257"/>
      <c r="AK21" s="257"/>
      <c r="AL21" s="257"/>
      <c r="AM21" s="257"/>
      <c r="AN21" s="257"/>
      <c r="AO21" s="257"/>
      <c r="AP21" s="257"/>
      <c r="AQ21" s="257"/>
      <c r="AR21" s="257"/>
      <c r="AS21" s="257"/>
      <c r="AT21" s="257"/>
      <c r="AU21" s="257"/>
      <c r="AV21" s="257"/>
      <c r="AW21" s="257"/>
      <c r="AX21" s="257"/>
      <c r="AY21" s="257"/>
      <c r="AZ21" s="257"/>
      <c r="BA21" s="257"/>
      <c r="BB21" s="257"/>
      <c r="BC21" s="257"/>
      <c r="BD21" s="257"/>
      <c r="BE21" s="257"/>
      <c r="BF21" s="257"/>
      <c r="BG21" s="257"/>
      <c r="BH21" s="257"/>
      <c r="BI21" s="257"/>
      <c r="BJ21" s="257"/>
      <c r="BK21" s="257"/>
      <c r="BL21" s="257"/>
      <c r="BM21" s="257"/>
      <c r="BN21" s="257"/>
      <c r="BO21" s="257"/>
      <c r="BP21" s="257"/>
      <c r="BQ21" s="257"/>
    </row>
    <row r="22" spans="1:69" s="301" customFormat="1" ht="18" customHeight="1">
      <c r="A22" s="356" t="s">
        <v>271</v>
      </c>
      <c r="B22" s="357"/>
      <c r="C22" s="430" t="s">
        <v>70</v>
      </c>
      <c r="D22" s="307" t="s">
        <v>15</v>
      </c>
      <c r="E22" s="298">
        <v>2000</v>
      </c>
      <c r="F22" s="30"/>
      <c r="G22" s="296" t="s">
        <v>70</v>
      </c>
      <c r="H22" s="297" t="s">
        <v>355</v>
      </c>
      <c r="I22" s="298">
        <v>220</v>
      </c>
      <c r="J22" s="840"/>
      <c r="K22" s="296"/>
      <c r="L22" s="426"/>
      <c r="M22" s="298"/>
      <c r="N22" s="427"/>
      <c r="O22" s="394"/>
      <c r="P22" s="325"/>
      <c r="Q22" s="308"/>
      <c r="R22" s="800"/>
      <c r="S22" s="313" t="s">
        <v>84</v>
      </c>
      <c r="T22" s="426"/>
      <c r="U22" s="298">
        <v>980</v>
      </c>
      <c r="V22" s="30"/>
      <c r="W22" s="296"/>
      <c r="X22" s="426"/>
      <c r="Y22" s="298"/>
      <c r="Z22" s="427"/>
      <c r="AA22" s="288"/>
      <c r="AB22" s="287"/>
      <c r="AC22" s="257"/>
      <c r="AD22" s="257"/>
      <c r="AE22" s="257"/>
      <c r="AF22" s="257"/>
      <c r="AG22" s="257"/>
      <c r="AH22" s="257"/>
      <c r="AI22" s="257"/>
      <c r="AJ22" s="257"/>
      <c r="AK22" s="257"/>
      <c r="AL22" s="257"/>
      <c r="AM22" s="257"/>
      <c r="AN22" s="257"/>
      <c r="AO22" s="257"/>
      <c r="AP22" s="257"/>
      <c r="AQ22" s="257"/>
      <c r="AR22" s="257"/>
      <c r="AS22" s="257"/>
      <c r="AT22" s="257"/>
      <c r="AU22" s="257"/>
      <c r="AV22" s="257"/>
      <c r="AW22" s="257"/>
      <c r="AX22" s="257"/>
      <c r="AY22" s="257"/>
      <c r="AZ22" s="257"/>
      <c r="BA22" s="257"/>
      <c r="BB22" s="257"/>
      <c r="BC22" s="257"/>
      <c r="BD22" s="257"/>
      <c r="BE22" s="257"/>
      <c r="BF22" s="257"/>
      <c r="BG22" s="257"/>
      <c r="BH22" s="257"/>
      <c r="BI22" s="257"/>
      <c r="BJ22" s="257"/>
      <c r="BK22" s="257"/>
      <c r="BL22" s="257"/>
      <c r="BM22" s="257"/>
      <c r="BN22" s="257"/>
      <c r="BO22" s="257"/>
      <c r="BP22" s="257"/>
      <c r="BQ22" s="257"/>
    </row>
    <row r="23" spans="1:69" s="301" customFormat="1" ht="18" customHeight="1">
      <c r="A23" s="779"/>
      <c r="B23" s="834"/>
      <c r="C23" s="799" t="s">
        <v>71</v>
      </c>
      <c r="D23" s="307" t="s">
        <v>15</v>
      </c>
      <c r="E23" s="298">
        <v>900</v>
      </c>
      <c r="F23" s="31"/>
      <c r="G23" s="382" t="s">
        <v>71</v>
      </c>
      <c r="H23" s="311" t="s">
        <v>355</v>
      </c>
      <c r="I23" s="308">
        <v>60</v>
      </c>
      <c r="J23" s="45"/>
      <c r="K23" s="384"/>
      <c r="L23" s="385"/>
      <c r="M23" s="308"/>
      <c r="N23" s="432"/>
      <c r="O23" s="823"/>
      <c r="P23" s="824"/>
      <c r="Q23" s="649"/>
      <c r="R23" s="667"/>
      <c r="S23" s="384"/>
      <c r="T23" s="385"/>
      <c r="U23" s="308"/>
      <c r="V23" s="459"/>
      <c r="W23" s="825"/>
      <c r="X23" s="805"/>
      <c r="Y23" s="806"/>
      <c r="Z23" s="459"/>
      <c r="AA23" s="288"/>
      <c r="AB23" s="287"/>
      <c r="AC23" s="257"/>
      <c r="AD23" s="257"/>
      <c r="AE23" s="257"/>
      <c r="AF23" s="257"/>
      <c r="AG23" s="257"/>
      <c r="AH23" s="257"/>
      <c r="AI23" s="257"/>
      <c r="AJ23" s="257"/>
      <c r="AK23" s="257"/>
      <c r="AL23" s="257"/>
      <c r="AM23" s="257"/>
      <c r="AN23" s="257"/>
      <c r="AO23" s="257"/>
      <c r="AP23" s="257"/>
      <c r="AQ23" s="257"/>
      <c r="AR23" s="257"/>
      <c r="AS23" s="257"/>
      <c r="AT23" s="257"/>
      <c r="AU23" s="257"/>
      <c r="AV23" s="257"/>
      <c r="AW23" s="257"/>
      <c r="AX23" s="257"/>
      <c r="AY23" s="257"/>
      <c r="AZ23" s="257"/>
      <c r="BA23" s="257"/>
      <c r="BB23" s="257"/>
      <c r="BC23" s="257"/>
      <c r="BD23" s="257"/>
      <c r="BE23" s="257"/>
      <c r="BF23" s="257"/>
      <c r="BG23" s="257"/>
      <c r="BH23" s="257"/>
      <c r="BI23" s="257"/>
      <c r="BJ23" s="257"/>
      <c r="BK23" s="257"/>
      <c r="BL23" s="257"/>
      <c r="BM23" s="257"/>
      <c r="BN23" s="257"/>
      <c r="BO23" s="257"/>
      <c r="BP23" s="257"/>
      <c r="BQ23" s="257"/>
    </row>
    <row r="24" spans="1:69" s="301" customFormat="1" ht="18" customHeight="1">
      <c r="A24" s="389" t="s">
        <v>167</v>
      </c>
      <c r="B24" s="650">
        <f>E24+I24+Q24+U24+Y24</f>
        <v>12770</v>
      </c>
      <c r="C24" s="367" t="s">
        <v>166</v>
      </c>
      <c r="D24" s="280"/>
      <c r="E24" s="329">
        <f>SUM(E21:E23)</f>
        <v>4900</v>
      </c>
      <c r="F24" s="396">
        <f>SUM(F21:F23)</f>
        <v>0</v>
      </c>
      <c r="G24" s="367" t="s">
        <v>30</v>
      </c>
      <c r="H24" s="280"/>
      <c r="I24" s="369">
        <f>SUM(I21:I23)</f>
        <v>940</v>
      </c>
      <c r="J24" s="573">
        <f>SUM(J21:J23)</f>
        <v>0</v>
      </c>
      <c r="K24" s="367"/>
      <c r="L24" s="280"/>
      <c r="M24" s="329"/>
      <c r="N24" s="534"/>
      <c r="O24" s="367" t="s">
        <v>133</v>
      </c>
      <c r="P24" s="284"/>
      <c r="Q24" s="329">
        <f>SUM(Q21:Q23)</f>
        <v>3300</v>
      </c>
      <c r="R24" s="396">
        <f>SUM(R21:R23)</f>
        <v>0</v>
      </c>
      <c r="S24" s="367" t="s">
        <v>133</v>
      </c>
      <c r="T24" s="280"/>
      <c r="U24" s="329">
        <f>SUM(U21:U23)</f>
        <v>3330</v>
      </c>
      <c r="V24" s="396">
        <f>SUM(V21:V23)</f>
        <v>0</v>
      </c>
      <c r="W24" s="367" t="s">
        <v>16</v>
      </c>
      <c r="X24" s="280"/>
      <c r="Y24" s="329">
        <f>SUM(Y21:Y23)</f>
        <v>300</v>
      </c>
      <c r="Z24" s="396">
        <f>SUM(Z21:Z23)</f>
        <v>0</v>
      </c>
      <c r="AA24" s="288"/>
      <c r="AB24" s="287"/>
      <c r="AC24" s="257"/>
      <c r="AD24" s="257"/>
      <c r="AE24" s="257"/>
      <c r="AF24" s="257"/>
      <c r="AG24" s="257"/>
      <c r="AH24" s="257"/>
      <c r="AI24" s="257"/>
      <c r="AJ24" s="257"/>
      <c r="AK24" s="257"/>
      <c r="AL24" s="257"/>
      <c r="AM24" s="257"/>
      <c r="AN24" s="257"/>
      <c r="AO24" s="257"/>
      <c r="AP24" s="257"/>
      <c r="AQ24" s="257"/>
      <c r="AR24" s="257"/>
      <c r="AS24" s="257"/>
      <c r="AT24" s="257"/>
      <c r="AU24" s="257"/>
      <c r="AV24" s="257"/>
      <c r="AW24" s="257"/>
      <c r="AX24" s="257"/>
      <c r="AY24" s="257"/>
      <c r="AZ24" s="257"/>
      <c r="BA24" s="257"/>
      <c r="BB24" s="257"/>
      <c r="BC24" s="257"/>
      <c r="BD24" s="257"/>
      <c r="BE24" s="257"/>
      <c r="BF24" s="257"/>
      <c r="BG24" s="257"/>
      <c r="BH24" s="257"/>
      <c r="BI24" s="257"/>
      <c r="BJ24" s="257"/>
      <c r="BK24" s="257"/>
      <c r="BL24" s="257"/>
      <c r="BM24" s="257"/>
      <c r="BN24" s="257"/>
      <c r="BO24" s="257"/>
      <c r="BP24" s="257"/>
      <c r="BQ24" s="257"/>
    </row>
    <row r="25" spans="1:69" s="301" customFormat="1" ht="18" customHeight="1">
      <c r="A25" s="397"/>
      <c r="C25" s="398" t="s">
        <v>147</v>
      </c>
      <c r="D25" s="399"/>
      <c r="E25" s="397"/>
      <c r="F25" s="408"/>
      <c r="G25" s="397"/>
      <c r="H25" s="399"/>
      <c r="I25" s="397"/>
      <c r="J25" s="400"/>
      <c r="K25" s="397"/>
      <c r="L25" s="399"/>
      <c r="M25" s="397"/>
      <c r="N25" s="400"/>
      <c r="O25" s="397"/>
      <c r="P25" s="399"/>
      <c r="Q25" s="397"/>
      <c r="R25" s="400"/>
      <c r="S25" s="397"/>
      <c r="T25" s="399"/>
      <c r="U25" s="397"/>
      <c r="V25" s="400"/>
      <c r="W25" s="397"/>
      <c r="X25" s="399"/>
      <c r="Y25" s="397"/>
      <c r="Z25" s="400"/>
      <c r="AA25" s="257"/>
      <c r="AB25" s="287"/>
      <c r="AC25" s="257"/>
      <c r="AD25" s="257"/>
      <c r="AE25" s="257"/>
      <c r="AF25" s="257"/>
      <c r="AG25" s="257"/>
      <c r="AH25" s="257"/>
      <c r="AI25" s="257"/>
      <c r="AJ25" s="257"/>
      <c r="AK25" s="257"/>
      <c r="AL25" s="257"/>
      <c r="AM25" s="257"/>
      <c r="AN25" s="257"/>
      <c r="AO25" s="257"/>
      <c r="AP25" s="257"/>
      <c r="AQ25" s="257"/>
      <c r="AR25" s="257"/>
      <c r="AS25" s="257"/>
      <c r="AT25" s="257"/>
      <c r="AU25" s="257"/>
      <c r="AV25" s="257"/>
      <c r="AW25" s="257"/>
      <c r="AX25" s="257"/>
      <c r="AY25" s="257"/>
      <c r="AZ25" s="257"/>
      <c r="BA25" s="257"/>
      <c r="BB25" s="257"/>
      <c r="BC25" s="257"/>
      <c r="BD25" s="257"/>
      <c r="BE25" s="257"/>
      <c r="BF25" s="257"/>
      <c r="BG25" s="257"/>
      <c r="BH25" s="257"/>
      <c r="BI25" s="257"/>
      <c r="BJ25" s="257"/>
      <c r="BK25" s="257"/>
      <c r="BL25" s="257"/>
      <c r="BM25" s="257"/>
      <c r="BN25" s="257"/>
      <c r="BO25" s="257"/>
      <c r="BP25" s="257"/>
      <c r="BQ25" s="257"/>
    </row>
    <row r="26" spans="1:69" s="301" customFormat="1" ht="16.5" customHeight="1">
      <c r="A26" s="397"/>
      <c r="C26" s="398" t="s">
        <v>407</v>
      </c>
      <c r="D26" s="399"/>
      <c r="E26" s="397"/>
      <c r="F26" s="400"/>
      <c r="G26" s="397"/>
      <c r="H26" s="399"/>
      <c r="I26" s="397"/>
      <c r="J26" s="400"/>
      <c r="K26" s="397"/>
      <c r="L26" s="399"/>
      <c r="M26" s="397"/>
      <c r="N26" s="400"/>
      <c r="Q26" s="397"/>
      <c r="R26" s="400"/>
      <c r="S26" s="397"/>
      <c r="T26" s="399"/>
      <c r="U26" s="397"/>
      <c r="V26" s="400"/>
      <c r="X26" s="399"/>
      <c r="Y26" s="397"/>
      <c r="Z26" s="400"/>
      <c r="AA26" s="542"/>
      <c r="AB26" s="287"/>
      <c r="AC26" s="257"/>
      <c r="AD26" s="257"/>
      <c r="AE26" s="257"/>
      <c r="AF26" s="257"/>
      <c r="AG26" s="257"/>
      <c r="AH26" s="257"/>
      <c r="AI26" s="257"/>
      <c r="AJ26" s="257"/>
      <c r="AK26" s="257"/>
      <c r="AL26" s="257"/>
      <c r="AM26" s="257"/>
      <c r="AN26" s="257"/>
      <c r="AO26" s="257"/>
      <c r="AP26" s="257"/>
      <c r="AQ26" s="257"/>
      <c r="AR26" s="257"/>
      <c r="AS26" s="257"/>
      <c r="AT26" s="257"/>
      <c r="AU26" s="257"/>
      <c r="AV26" s="257"/>
      <c r="AW26" s="257"/>
      <c r="AX26" s="257"/>
      <c r="AY26" s="257"/>
      <c r="AZ26" s="257"/>
      <c r="BA26" s="257"/>
      <c r="BB26" s="257"/>
      <c r="BC26" s="257"/>
      <c r="BD26" s="257"/>
      <c r="BE26" s="257"/>
      <c r="BF26" s="257"/>
      <c r="BG26" s="257"/>
      <c r="BH26" s="257"/>
      <c r="BI26" s="257"/>
      <c r="BJ26" s="257"/>
      <c r="BK26" s="257"/>
      <c r="BL26" s="257"/>
      <c r="BM26" s="257"/>
      <c r="BN26" s="257"/>
      <c r="BO26" s="257"/>
      <c r="BP26" s="257"/>
      <c r="BQ26" s="257"/>
    </row>
    <row r="27" spans="1:69" s="301" customFormat="1" ht="16.5" customHeight="1">
      <c r="A27" s="397"/>
      <c r="C27" s="398" t="s">
        <v>292</v>
      </c>
      <c r="D27" s="399"/>
      <c r="E27" s="397"/>
      <c r="F27" s="400"/>
      <c r="G27" s="397"/>
      <c r="H27" s="399"/>
      <c r="I27" s="397"/>
      <c r="J27" s="400"/>
      <c r="K27" s="397"/>
      <c r="L27" s="399"/>
      <c r="M27" s="397"/>
      <c r="N27" s="400"/>
      <c r="Q27" s="397"/>
      <c r="R27" s="400"/>
      <c r="S27" s="397"/>
      <c r="T27" s="399"/>
      <c r="U27" s="397"/>
      <c r="V27" s="400"/>
      <c r="X27" s="399"/>
      <c r="Y27" s="397"/>
      <c r="Z27" s="400"/>
      <c r="AA27" s="257"/>
      <c r="AB27" s="287"/>
      <c r="AC27" s="257"/>
      <c r="AD27" s="257"/>
      <c r="AE27" s="257"/>
      <c r="AF27" s="257"/>
      <c r="AG27" s="257"/>
      <c r="AH27" s="257"/>
      <c r="AI27" s="257"/>
      <c r="AJ27" s="257"/>
      <c r="AK27" s="257"/>
      <c r="AL27" s="257"/>
      <c r="AM27" s="257"/>
      <c r="AN27" s="257"/>
      <c r="AO27" s="257"/>
      <c r="AP27" s="257"/>
      <c r="AQ27" s="257"/>
      <c r="AR27" s="257"/>
      <c r="AS27" s="257"/>
      <c r="AT27" s="257"/>
      <c r="AU27" s="257"/>
      <c r="AV27" s="257"/>
      <c r="AW27" s="257"/>
      <c r="AX27" s="257"/>
      <c r="AY27" s="257"/>
      <c r="AZ27" s="257"/>
      <c r="BA27" s="257"/>
      <c r="BB27" s="257"/>
      <c r="BC27" s="257"/>
      <c r="BD27" s="257"/>
      <c r="BE27" s="257"/>
      <c r="BF27" s="257"/>
      <c r="BG27" s="257"/>
      <c r="BH27" s="257"/>
      <c r="BI27" s="257"/>
      <c r="BJ27" s="257"/>
      <c r="BK27" s="257"/>
      <c r="BL27" s="257"/>
      <c r="BM27" s="257"/>
      <c r="BN27" s="257"/>
      <c r="BO27" s="257"/>
      <c r="BP27" s="257"/>
      <c r="BQ27" s="257"/>
    </row>
    <row r="28" spans="1:69" s="301" customFormat="1" ht="15.75" customHeight="1">
      <c r="A28" s="397"/>
      <c r="B28" s="403"/>
      <c r="D28" s="399"/>
      <c r="E28" s="397"/>
      <c r="F28" s="405"/>
      <c r="G28" s="409"/>
      <c r="H28" s="407"/>
      <c r="I28" s="397"/>
      <c r="J28" s="405"/>
      <c r="K28" s="397"/>
      <c r="L28" s="399"/>
      <c r="M28" s="397"/>
      <c r="N28" s="408"/>
      <c r="O28" s="409"/>
      <c r="P28" s="407"/>
      <c r="Q28" s="397"/>
      <c r="R28" s="405"/>
      <c r="S28" s="409"/>
      <c r="T28" s="407"/>
      <c r="U28" s="397"/>
      <c r="V28" s="405"/>
      <c r="X28" s="399"/>
      <c r="Z28" s="408"/>
      <c r="AA28" s="257"/>
      <c r="AB28" s="402"/>
      <c r="AC28" s="257"/>
      <c r="AD28" s="257"/>
      <c r="AE28" s="257"/>
      <c r="AF28" s="257"/>
      <c r="AG28" s="257"/>
      <c r="AH28" s="257"/>
      <c r="AI28" s="257"/>
      <c r="AJ28" s="257"/>
      <c r="AK28" s="257"/>
      <c r="AL28" s="257"/>
      <c r="AM28" s="257"/>
      <c r="AN28" s="257"/>
      <c r="AO28" s="257"/>
      <c r="AP28" s="257"/>
      <c r="AQ28" s="257"/>
      <c r="AR28" s="257"/>
      <c r="AS28" s="257"/>
      <c r="AT28" s="257"/>
      <c r="AU28" s="257"/>
      <c r="AV28" s="257"/>
      <c r="AW28" s="257"/>
      <c r="AX28" s="257"/>
      <c r="AY28" s="257"/>
      <c r="AZ28" s="257"/>
      <c r="BA28" s="257"/>
      <c r="BB28" s="257"/>
      <c r="BC28" s="257"/>
      <c r="BD28" s="257"/>
      <c r="BE28" s="257"/>
      <c r="BF28" s="257"/>
      <c r="BG28" s="257"/>
      <c r="BH28" s="257"/>
      <c r="BI28" s="257"/>
      <c r="BJ28" s="257"/>
      <c r="BK28" s="257"/>
      <c r="BL28" s="257"/>
      <c r="BM28" s="257"/>
      <c r="BN28" s="257"/>
      <c r="BO28" s="257"/>
      <c r="BP28" s="257"/>
      <c r="BQ28" s="257"/>
    </row>
    <row r="29" spans="1:69" s="301" customFormat="1" ht="15.75" customHeight="1">
      <c r="A29" s="397"/>
      <c r="B29" s="397"/>
      <c r="C29" s="398"/>
      <c r="D29" s="399"/>
      <c r="E29" s="397"/>
      <c r="F29" s="408"/>
      <c r="G29" s="397"/>
      <c r="H29" s="399"/>
      <c r="I29" s="397"/>
      <c r="J29" s="408"/>
      <c r="K29" s="397"/>
      <c r="L29" s="399"/>
      <c r="M29" s="397"/>
      <c r="N29" s="408"/>
      <c r="O29" s="397"/>
      <c r="P29" s="399"/>
      <c r="Q29" s="397"/>
      <c r="R29" s="408"/>
      <c r="S29" s="397"/>
      <c r="T29" s="399"/>
      <c r="U29" s="397"/>
      <c r="V29" s="408"/>
      <c r="W29" s="397" t="s">
        <v>143</v>
      </c>
      <c r="X29" s="399"/>
      <c r="Y29" s="397"/>
      <c r="Z29" s="408"/>
      <c r="AA29" s="257"/>
      <c r="AB29" s="402"/>
      <c r="AC29" s="257"/>
      <c r="AD29" s="257"/>
      <c r="AE29" s="257"/>
      <c r="AF29" s="257"/>
      <c r="AG29" s="257"/>
      <c r="AH29" s="257"/>
      <c r="AI29" s="257"/>
      <c r="AJ29" s="257"/>
      <c r="AK29" s="257"/>
      <c r="AL29" s="257"/>
      <c r="AM29" s="257"/>
      <c r="AN29" s="257"/>
      <c r="AO29" s="257"/>
      <c r="AP29" s="257"/>
      <c r="AQ29" s="257"/>
      <c r="AR29" s="257"/>
      <c r="AS29" s="257"/>
      <c r="AT29" s="257"/>
      <c r="AU29" s="257"/>
      <c r="AV29" s="257"/>
      <c r="AW29" s="257"/>
      <c r="AX29" s="257"/>
      <c r="AY29" s="257"/>
      <c r="AZ29" s="257"/>
      <c r="BA29" s="257"/>
      <c r="BB29" s="257"/>
      <c r="BC29" s="257"/>
      <c r="BD29" s="257"/>
      <c r="BE29" s="257"/>
      <c r="BF29" s="257"/>
      <c r="BG29" s="257"/>
      <c r="BH29" s="257"/>
      <c r="BI29" s="257"/>
      <c r="BJ29" s="257"/>
      <c r="BK29" s="257"/>
      <c r="BL29" s="257"/>
      <c r="BM29" s="257"/>
      <c r="BN29" s="257"/>
      <c r="BO29" s="257"/>
      <c r="BP29" s="257"/>
      <c r="BQ29" s="257"/>
    </row>
    <row r="30" spans="1:69" s="301" customFormat="1" ht="15.75" customHeight="1">
      <c r="A30" s="397"/>
      <c r="B30" s="397"/>
      <c r="C30" s="397"/>
      <c r="D30" s="399"/>
      <c r="E30" s="397"/>
      <c r="F30" s="408"/>
      <c r="G30" s="397"/>
      <c r="H30" s="399"/>
      <c r="I30" s="397"/>
      <c r="J30" s="408"/>
      <c r="K30" s="397"/>
      <c r="L30" s="399"/>
      <c r="M30" s="397"/>
      <c r="N30" s="408"/>
      <c r="O30" s="397"/>
      <c r="P30" s="399"/>
      <c r="Q30" s="397"/>
      <c r="R30" s="408"/>
      <c r="S30" s="397"/>
      <c r="T30" s="399"/>
      <c r="U30" s="397"/>
      <c r="V30" s="408"/>
      <c r="W30" s="397"/>
      <c r="X30" s="399"/>
      <c r="Y30" s="397"/>
      <c r="Z30" s="408"/>
      <c r="AA30" s="257"/>
      <c r="AB30" s="402"/>
      <c r="AC30" s="257"/>
      <c r="AD30" s="257"/>
      <c r="AE30" s="257"/>
      <c r="AF30" s="257"/>
      <c r="AG30" s="257"/>
      <c r="AH30" s="257"/>
      <c r="AI30" s="257"/>
      <c r="AJ30" s="257"/>
      <c r="AK30" s="257"/>
      <c r="AL30" s="257"/>
      <c r="AM30" s="257"/>
      <c r="AN30" s="257"/>
      <c r="AO30" s="257"/>
      <c r="AP30" s="257"/>
      <c r="AQ30" s="257"/>
      <c r="AR30" s="257"/>
      <c r="AS30" s="257"/>
      <c r="AT30" s="257"/>
      <c r="AU30" s="257"/>
      <c r="AV30" s="257"/>
      <c r="AW30" s="257"/>
      <c r="AX30" s="257"/>
      <c r="AY30" s="257"/>
      <c r="AZ30" s="257"/>
      <c r="BA30" s="257"/>
      <c r="BB30" s="257"/>
      <c r="BC30" s="257"/>
      <c r="BD30" s="257"/>
      <c r="BE30" s="257"/>
      <c r="BF30" s="257"/>
      <c r="BG30" s="257"/>
      <c r="BH30" s="257"/>
      <c r="BI30" s="257"/>
      <c r="BJ30" s="257"/>
      <c r="BK30" s="257"/>
      <c r="BL30" s="257"/>
      <c r="BM30" s="257"/>
      <c r="BN30" s="257"/>
      <c r="BO30" s="257"/>
      <c r="BP30" s="257"/>
      <c r="BQ30" s="257"/>
    </row>
    <row r="31" spans="1:69" s="301" customFormat="1" ht="15" customHeight="1">
      <c r="A31" s="397"/>
      <c r="B31" s="397"/>
      <c r="C31" s="397"/>
      <c r="D31" s="399"/>
      <c r="E31" s="397"/>
      <c r="F31" s="410"/>
      <c r="G31" s="397"/>
      <c r="H31" s="399"/>
      <c r="I31" s="397"/>
      <c r="J31" s="410"/>
      <c r="K31" s="397"/>
      <c r="L31" s="399"/>
      <c r="M31" s="397"/>
      <c r="N31" s="410"/>
      <c r="O31" s="397"/>
      <c r="P31" s="399"/>
      <c r="Q31" s="397"/>
      <c r="R31" s="410"/>
      <c r="S31" s="397"/>
      <c r="T31" s="399"/>
      <c r="U31" s="397"/>
      <c r="V31" s="410"/>
      <c r="X31" s="399"/>
      <c r="Y31" s="397"/>
      <c r="Z31" s="410"/>
      <c r="AA31" s="257"/>
      <c r="AB31" s="402"/>
      <c r="AC31" s="257"/>
      <c r="AD31" s="257"/>
      <c r="AE31" s="257"/>
      <c r="AF31" s="257"/>
      <c r="AG31" s="257"/>
      <c r="AH31" s="257"/>
      <c r="AI31" s="257"/>
      <c r="AJ31" s="257"/>
      <c r="AK31" s="257"/>
      <c r="AL31" s="257"/>
      <c r="AM31" s="257"/>
      <c r="AN31" s="257"/>
      <c r="AO31" s="257"/>
      <c r="AP31" s="257"/>
      <c r="AQ31" s="257"/>
      <c r="AR31" s="257"/>
      <c r="AS31" s="257"/>
      <c r="AT31" s="257"/>
      <c r="AU31" s="257"/>
      <c r="AV31" s="257"/>
      <c r="AW31" s="257"/>
      <c r="AX31" s="257"/>
      <c r="AY31" s="257"/>
      <c r="AZ31" s="257"/>
      <c r="BA31" s="257"/>
      <c r="BB31" s="257"/>
      <c r="BC31" s="257"/>
      <c r="BD31" s="257"/>
      <c r="BE31" s="257"/>
      <c r="BF31" s="257"/>
      <c r="BG31" s="257"/>
      <c r="BH31" s="257"/>
      <c r="BI31" s="257"/>
      <c r="BJ31" s="257"/>
      <c r="BK31" s="257"/>
      <c r="BL31" s="257"/>
      <c r="BM31" s="257"/>
      <c r="BN31" s="257"/>
      <c r="BO31" s="257"/>
      <c r="BP31" s="257"/>
      <c r="BQ31" s="257"/>
    </row>
    <row r="32" spans="1:69" s="301" customFormat="1" ht="15" customHeight="1">
      <c r="A32" s="397"/>
      <c r="B32" s="397"/>
      <c r="C32" s="397"/>
      <c r="D32" s="399"/>
      <c r="E32" s="397"/>
      <c r="F32" s="410"/>
      <c r="G32" s="397"/>
      <c r="H32" s="399"/>
      <c r="I32" s="397"/>
      <c r="J32" s="410"/>
      <c r="K32" s="397"/>
      <c r="L32" s="399"/>
      <c r="M32" s="397"/>
      <c r="N32" s="410"/>
      <c r="O32" s="397"/>
      <c r="P32" s="399"/>
      <c r="Q32" s="397"/>
      <c r="R32" s="410"/>
      <c r="S32" s="397"/>
      <c r="T32" s="399"/>
      <c r="U32" s="397"/>
      <c r="V32" s="410"/>
      <c r="W32" s="397"/>
      <c r="X32" s="399"/>
      <c r="Y32" s="397"/>
      <c r="Z32" s="410"/>
      <c r="AA32" s="257"/>
      <c r="AB32" s="257"/>
      <c r="AC32" s="257"/>
      <c r="AD32" s="257"/>
      <c r="AE32" s="257"/>
      <c r="AF32" s="257"/>
      <c r="AG32" s="257"/>
      <c r="AH32" s="257"/>
      <c r="AI32" s="257"/>
      <c r="AJ32" s="257"/>
      <c r="AK32" s="257"/>
      <c r="AL32" s="257"/>
      <c r="AM32" s="257"/>
      <c r="AN32" s="257"/>
      <c r="AO32" s="257"/>
      <c r="AP32" s="257"/>
      <c r="AQ32" s="257"/>
      <c r="AR32" s="257"/>
      <c r="AS32" s="257"/>
      <c r="AT32" s="257"/>
      <c r="AU32" s="257"/>
      <c r="AV32" s="257"/>
      <c r="AW32" s="257"/>
      <c r="AX32" s="257"/>
      <c r="AY32" s="257"/>
      <c r="AZ32" s="257"/>
      <c r="BA32" s="257"/>
      <c r="BB32" s="257"/>
      <c r="BC32" s="257"/>
      <c r="BD32" s="257"/>
      <c r="BE32" s="257"/>
      <c r="BF32" s="257"/>
      <c r="BG32" s="257"/>
      <c r="BH32" s="257"/>
      <c r="BI32" s="257"/>
      <c r="BJ32" s="257"/>
      <c r="BK32" s="257"/>
      <c r="BL32" s="257"/>
      <c r="BM32" s="257"/>
      <c r="BN32" s="257"/>
      <c r="BO32" s="257"/>
      <c r="BP32" s="257"/>
      <c r="BQ32" s="257"/>
    </row>
    <row r="33" spans="1:69" s="301" customFormat="1" ht="15" customHeight="1">
      <c r="A33" s="397"/>
      <c r="B33" s="397"/>
      <c r="C33" s="397"/>
      <c r="D33" s="399"/>
      <c r="E33" s="397"/>
      <c r="F33" s="410"/>
      <c r="G33" s="397"/>
      <c r="H33" s="399"/>
      <c r="I33" s="397"/>
      <c r="J33" s="410"/>
      <c r="K33" s="397"/>
      <c r="L33" s="399"/>
      <c r="M33" s="397"/>
      <c r="N33" s="410"/>
      <c r="O33" s="397"/>
      <c r="P33" s="399"/>
      <c r="Q33" s="397"/>
      <c r="R33" s="410"/>
      <c r="S33" s="397"/>
      <c r="T33" s="399"/>
      <c r="U33" s="397"/>
      <c r="V33" s="410"/>
      <c r="W33" s="397"/>
      <c r="X33" s="399"/>
      <c r="Y33" s="397"/>
      <c r="Z33" s="410"/>
      <c r="AA33" s="257"/>
      <c r="AB33" s="257"/>
      <c r="AC33" s="257"/>
      <c r="AD33" s="257"/>
      <c r="AE33" s="257"/>
      <c r="AF33" s="257"/>
      <c r="AG33" s="257"/>
      <c r="AH33" s="257"/>
      <c r="AI33" s="257"/>
      <c r="AJ33" s="257"/>
      <c r="AK33" s="257"/>
      <c r="AL33" s="257"/>
      <c r="AM33" s="257"/>
      <c r="AN33" s="257"/>
      <c r="AO33" s="257"/>
      <c r="AP33" s="257"/>
      <c r="AQ33" s="257"/>
      <c r="AR33" s="257"/>
      <c r="AS33" s="257"/>
      <c r="AT33" s="257"/>
      <c r="AU33" s="257"/>
      <c r="AV33" s="257"/>
      <c r="AW33" s="257"/>
      <c r="AX33" s="257"/>
      <c r="AY33" s="257"/>
      <c r="AZ33" s="257"/>
      <c r="BA33" s="257"/>
      <c r="BB33" s="257"/>
      <c r="BC33" s="257"/>
      <c r="BD33" s="257"/>
      <c r="BE33" s="257"/>
      <c r="BF33" s="257"/>
      <c r="BG33" s="257"/>
      <c r="BH33" s="257"/>
      <c r="BI33" s="257"/>
      <c r="BJ33" s="257"/>
      <c r="BK33" s="257"/>
      <c r="BL33" s="257"/>
      <c r="BM33" s="257"/>
      <c r="BN33" s="257"/>
      <c r="BO33" s="257"/>
      <c r="BP33" s="257"/>
      <c r="BQ33" s="257"/>
    </row>
    <row r="34" spans="1:69" ht="17.100000000000001" customHeight="1">
      <c r="A34" s="397"/>
      <c r="B34" s="397"/>
      <c r="C34" s="397"/>
      <c r="D34" s="399"/>
      <c r="E34" s="397"/>
      <c r="F34" s="410"/>
      <c r="G34" s="397"/>
      <c r="H34" s="399"/>
      <c r="I34" s="397"/>
      <c r="J34" s="410"/>
      <c r="K34" s="397"/>
      <c r="L34" s="399"/>
      <c r="M34" s="397"/>
      <c r="N34" s="410"/>
      <c r="O34" s="397"/>
      <c r="P34" s="399"/>
      <c r="Q34" s="397"/>
      <c r="R34" s="410"/>
      <c r="S34" s="397"/>
      <c r="T34" s="399"/>
      <c r="U34" s="397"/>
      <c r="V34" s="410"/>
      <c r="W34" s="397"/>
      <c r="X34" s="399"/>
      <c r="Y34" s="397"/>
      <c r="Z34" s="410"/>
    </row>
    <row r="35" spans="1:69" ht="17.100000000000001" customHeight="1">
      <c r="A35" s="397"/>
      <c r="B35" s="397"/>
      <c r="C35" s="397"/>
      <c r="D35" s="399"/>
      <c r="E35" s="397"/>
      <c r="F35" s="410"/>
      <c r="G35" s="397"/>
      <c r="H35" s="399"/>
      <c r="I35" s="397"/>
      <c r="J35" s="410"/>
      <c r="K35" s="397"/>
      <c r="L35" s="399"/>
      <c r="M35" s="397"/>
      <c r="N35" s="410"/>
      <c r="O35" s="397"/>
      <c r="P35" s="399"/>
      <c r="Q35" s="397"/>
      <c r="R35" s="410"/>
      <c r="S35" s="397"/>
      <c r="T35" s="399"/>
      <c r="U35" s="397"/>
      <c r="V35" s="410"/>
      <c r="W35" s="397"/>
      <c r="X35" s="399"/>
      <c r="Y35" s="397"/>
      <c r="Z35" s="410"/>
    </row>
    <row r="36" spans="1:69" ht="17.100000000000001" customHeight="1">
      <c r="A36" s="397"/>
      <c r="B36" s="397"/>
      <c r="C36" s="397"/>
      <c r="E36" s="397"/>
      <c r="F36" s="410"/>
      <c r="G36" s="397"/>
      <c r="I36" s="397"/>
      <c r="J36" s="410"/>
      <c r="K36" s="397"/>
      <c r="M36" s="397"/>
      <c r="N36" s="410"/>
      <c r="O36" s="397"/>
      <c r="Q36" s="397"/>
      <c r="R36" s="410"/>
      <c r="S36" s="397"/>
      <c r="U36" s="397"/>
      <c r="V36" s="410"/>
      <c r="W36" s="397"/>
      <c r="Y36" s="397"/>
      <c r="Z36" s="410"/>
    </row>
    <row r="37" spans="1:69" ht="17.100000000000001" customHeight="1">
      <c r="A37" s="397"/>
      <c r="B37" s="397"/>
      <c r="C37" s="397"/>
      <c r="E37" s="397"/>
      <c r="F37" s="410"/>
      <c r="G37" s="397"/>
      <c r="I37" s="397"/>
      <c r="J37" s="410"/>
      <c r="K37" s="397"/>
      <c r="M37" s="397"/>
      <c r="N37" s="410"/>
      <c r="O37" s="397"/>
      <c r="Q37" s="397"/>
      <c r="R37" s="410"/>
      <c r="S37" s="397"/>
      <c r="U37" s="397"/>
      <c r="V37" s="410"/>
      <c r="W37" s="397"/>
      <c r="Y37" s="397"/>
      <c r="Z37" s="410"/>
    </row>
    <row r="38" spans="1:69" ht="12">
      <c r="A38" s="397"/>
      <c r="B38" s="397"/>
      <c r="C38" s="397"/>
      <c r="E38" s="397"/>
      <c r="F38" s="410"/>
      <c r="G38" s="397"/>
      <c r="I38" s="397"/>
      <c r="J38" s="410"/>
      <c r="K38" s="397"/>
      <c r="M38" s="397"/>
      <c r="N38" s="410"/>
      <c r="O38" s="397"/>
      <c r="Q38" s="397"/>
      <c r="R38" s="410"/>
      <c r="S38" s="397"/>
      <c r="U38" s="397"/>
      <c r="V38" s="410"/>
      <c r="W38" s="397"/>
      <c r="Y38" s="397"/>
      <c r="Z38" s="410"/>
    </row>
    <row r="39" spans="1:69">
      <c r="A39" s="397"/>
      <c r="B39" s="397"/>
      <c r="C39" s="397"/>
      <c r="E39" s="397"/>
      <c r="G39" s="397"/>
      <c r="I39" s="397"/>
      <c r="K39" s="397"/>
      <c r="M39" s="397"/>
      <c r="O39" s="397"/>
      <c r="Q39" s="397"/>
      <c r="S39" s="397"/>
      <c r="U39" s="397"/>
      <c r="W39" s="397"/>
      <c r="Y39" s="397"/>
    </row>
    <row r="40" spans="1:69">
      <c r="A40" s="397"/>
      <c r="B40" s="397"/>
      <c r="C40" s="397"/>
      <c r="E40" s="397"/>
      <c r="G40" s="397"/>
      <c r="I40" s="397"/>
      <c r="K40" s="397"/>
      <c r="M40" s="397"/>
      <c r="O40" s="397"/>
      <c r="Q40" s="397"/>
      <c r="S40" s="397"/>
      <c r="U40" s="397"/>
      <c r="W40" s="397"/>
      <c r="Y40" s="397"/>
    </row>
    <row r="50" spans="2:11">
      <c r="B50" s="301"/>
      <c r="C50" s="301"/>
      <c r="D50" s="301"/>
      <c r="E50" s="301"/>
      <c r="F50" s="301"/>
      <c r="G50" s="301"/>
      <c r="H50" s="301"/>
      <c r="I50" s="301"/>
      <c r="J50" s="301"/>
    </row>
    <row r="51" spans="2:11">
      <c r="B51" s="411"/>
      <c r="C51" s="411"/>
      <c r="D51" s="411"/>
      <c r="E51" s="411"/>
      <c r="F51" s="411"/>
      <c r="G51" s="411"/>
      <c r="H51" s="301"/>
      <c r="I51" s="301"/>
      <c r="J51" s="301"/>
      <c r="K51" s="301"/>
    </row>
  </sheetData>
  <sheetProtection algorithmName="SHA-512" hashValue="sD9kfSYV+fdBhz0JG/JiHpxmVMW6chNrFJ52rDO7qTKHvzDX1YkcO1MUtdosfwFwFsyI83PfoEKLqKoa0Vw0TQ==" saltValue="JFirF3runkz+f2dU4kEMGQ==" spinCount="100000" sheet="1" objects="1" scenarios="1" selectLockedCells="1"/>
  <mergeCells count="35">
    <mergeCell ref="S1:U2"/>
    <mergeCell ref="S3:U3"/>
    <mergeCell ref="G12:G13"/>
    <mergeCell ref="W4:X4"/>
    <mergeCell ref="V1:Z1"/>
    <mergeCell ref="V2:Z3"/>
    <mergeCell ref="R1:R2"/>
    <mergeCell ref="M2:O3"/>
    <mergeCell ref="I12:I13"/>
    <mergeCell ref="H12:H13"/>
    <mergeCell ref="J12:J13"/>
    <mergeCell ref="P1:Q1"/>
    <mergeCell ref="N1:O1"/>
    <mergeCell ref="P2:Q3"/>
    <mergeCell ref="AB4:AB27"/>
    <mergeCell ref="A4:B4"/>
    <mergeCell ref="B12:B13"/>
    <mergeCell ref="A22:B22"/>
    <mergeCell ref="A17:B17"/>
    <mergeCell ref="A18:B18"/>
    <mergeCell ref="A21:B21"/>
    <mergeCell ref="A5:A14"/>
    <mergeCell ref="C12:C13"/>
    <mergeCell ref="D12:D13"/>
    <mergeCell ref="S4:T4"/>
    <mergeCell ref="E12:E13"/>
    <mergeCell ref="F12:F13"/>
    <mergeCell ref="A1:B1"/>
    <mergeCell ref="I1:L1"/>
    <mergeCell ref="A2:B2"/>
    <mergeCell ref="C2:H3"/>
    <mergeCell ref="I2:L3"/>
    <mergeCell ref="A3:B3"/>
    <mergeCell ref="C1:D1"/>
    <mergeCell ref="E1:H1"/>
  </mergeCells>
  <phoneticPr fontId="9"/>
  <conditionalFormatting sqref="F5:F24">
    <cfRule type="expression" dxfId="5" priority="18" stopIfTrue="1">
      <formula>E5&lt;F5</formula>
    </cfRule>
  </conditionalFormatting>
  <conditionalFormatting sqref="J5:J24">
    <cfRule type="expression" dxfId="4" priority="13" stopIfTrue="1">
      <formula>I5&lt;J5</formula>
    </cfRule>
  </conditionalFormatting>
  <conditionalFormatting sqref="N5:N24">
    <cfRule type="expression" dxfId="3" priority="12" stopIfTrue="1">
      <formula>M5&lt;N5</formula>
    </cfRule>
  </conditionalFormatting>
  <conditionalFormatting sqref="R5:R24">
    <cfRule type="expression" dxfId="2" priority="11" stopIfTrue="1">
      <formula>Q5&lt;R5</formula>
    </cfRule>
  </conditionalFormatting>
  <conditionalFormatting sqref="V5:V24">
    <cfRule type="expression" dxfId="1" priority="159" stopIfTrue="1">
      <formula>U5&lt;V5</formula>
    </cfRule>
  </conditionalFormatting>
  <conditionalFormatting sqref="Z5:Z24">
    <cfRule type="expression" dxfId="0" priority="2" stopIfTrue="1">
      <formula>Y5&lt;Z5</formula>
    </cfRule>
  </conditionalFormatting>
  <pageMargins left="0.19685039370078741" right="0.19685039370078741" top="0.39370078740157483" bottom="0.39370078740157483" header="0.51181102362204722" footer="0.51181102362204722"/>
  <pageSetup paperSize="9" orientation="landscape" horizontalDpi="300" verticalDpi="300" r:id="rId1"/>
  <headerFooter alignWithMargins="0"/>
  <ignoredErrors>
    <ignoredError sqref="C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</vt:i4>
      </vt:variant>
    </vt:vector>
  </HeadingPairs>
  <TitlesOfParts>
    <vt:vector size="9" baseType="lpstr">
      <vt:lpstr>表紙</vt:lpstr>
      <vt:lpstr>市郡別</vt:lpstr>
      <vt:lpstr>青森市</vt:lpstr>
      <vt:lpstr>東津軽郡・むつ市・下北郡・弘前市（中津軽郡）</vt:lpstr>
      <vt:lpstr>黒石市・南津軽郡・五所川原市</vt:lpstr>
      <vt:lpstr>北津軽郡・つがる市・西津軽郡</vt:lpstr>
      <vt:lpstr>三戸郡・八戸市</vt:lpstr>
      <vt:lpstr>上北郡・十和田市・三沢市</vt:lpstr>
      <vt:lpstr>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ogatahiroto</dc:creator>
  <cp:lastModifiedBy>hikichiatsushi-22</cp:lastModifiedBy>
  <cp:lastPrinted>2025-09-11T09:43:27Z</cp:lastPrinted>
  <dcterms:created xsi:type="dcterms:W3CDTF">1997-01-08T22:48:59Z</dcterms:created>
  <dcterms:modified xsi:type="dcterms:W3CDTF">2025-09-29T02:10:07Z</dcterms:modified>
</cp:coreProperties>
</file>