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0.150.128.106\管理課\★ホームページ関連\部数表データ\青森県\"/>
    </mc:Choice>
  </mc:AlternateContent>
  <xr:revisionPtr revIDLastSave="0" documentId="13_ncr:1_{398A6ACA-FBA2-426F-A745-F099B9CA7064}" xr6:coauthVersionLast="47" xr6:coauthVersionMax="47" xr10:uidLastSave="{00000000-0000-0000-0000-000000000000}"/>
  <bookViews>
    <workbookView xWindow="-120" yWindow="-120" windowWidth="29040" windowHeight="15840" tabRatio="906" xr2:uid="{CCCECF8C-311F-4F1F-9E3C-A3D68BF6E7DC}"/>
  </bookViews>
  <sheets>
    <sheet name="表紙" sheetId="16" r:id="rId1"/>
    <sheet name="市郡別" sheetId="5" r:id="rId2"/>
    <sheet name="青森市" sheetId="4" r:id="rId3"/>
    <sheet name="東津軽郡・むつ市・下北郡・弘前市（中津軽郡）" sheetId="6" r:id="rId4"/>
    <sheet name="黒石市・南津軽郡・五所川原市" sheetId="7" r:id="rId5"/>
    <sheet name="北津軽郡・つがる市・西津軽郡" sheetId="9" r:id="rId6"/>
    <sheet name="三戸郡・八戸市" sheetId="11" r:id="rId7"/>
    <sheet name="上北郡・十和田市・三沢市" sheetId="8" r:id="rId8"/>
  </sheets>
  <definedNames>
    <definedName name="_xlnm.Print_Area" localSheetId="0">表紙!$A$1:$L$36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6" l="1"/>
  <c r="N31" i="6"/>
  <c r="Q31" i="6"/>
  <c r="R31" i="6"/>
  <c r="L14" i="5"/>
  <c r="J29" i="5"/>
  <c r="L29" i="5"/>
  <c r="U13" i="11"/>
  <c r="Q13" i="11"/>
  <c r="R13" i="11"/>
  <c r="K29" i="5" s="1"/>
  <c r="V13" i="11"/>
  <c r="M29" i="5" s="1"/>
  <c r="M31" i="5" s="1"/>
  <c r="Z30" i="11"/>
  <c r="Y30" i="11"/>
  <c r="B23" i="9"/>
  <c r="B17" i="9"/>
  <c r="B11" i="9"/>
  <c r="E36" i="6"/>
  <c r="Y21" i="4"/>
  <c r="U21" i="4"/>
  <c r="Q21" i="4"/>
  <c r="M21" i="4"/>
  <c r="Z21" i="4"/>
  <c r="R5" i="5"/>
  <c r="V21" i="4"/>
  <c r="R7" i="5"/>
  <c r="R21" i="4"/>
  <c r="N21" i="4"/>
  <c r="J14" i="4"/>
  <c r="J10" i="4"/>
  <c r="F17" i="4"/>
  <c r="F13" i="4"/>
  <c r="J27" i="4"/>
  <c r="E5" i="5"/>
  <c r="F5" i="4"/>
  <c r="Z27" i="4"/>
  <c r="V27" i="4"/>
  <c r="R27" i="4"/>
  <c r="M5" i="5"/>
  <c r="N27" i="4"/>
  <c r="Y27" i="4"/>
  <c r="U27" i="4"/>
  <c r="Q27" i="4"/>
  <c r="M27" i="4"/>
  <c r="I27" i="4"/>
  <c r="I36" i="6"/>
  <c r="V36" i="6"/>
  <c r="U36" i="6"/>
  <c r="V31" i="6"/>
  <c r="U31" i="6"/>
  <c r="J36" i="6"/>
  <c r="R10" i="5"/>
  <c r="E29" i="6"/>
  <c r="F29" i="6"/>
  <c r="I14" i="4"/>
  <c r="I10" i="4"/>
  <c r="E17" i="4"/>
  <c r="E5" i="4"/>
  <c r="E13" i="4"/>
  <c r="Z36" i="6"/>
  <c r="O10" i="5" s="1"/>
  <c r="M14" i="5"/>
  <c r="M22" i="5" s="1"/>
  <c r="I13" i="11"/>
  <c r="E13" i="11"/>
  <c r="J13" i="11"/>
  <c r="Z24" i="8"/>
  <c r="R19" i="5"/>
  <c r="Y24" i="8"/>
  <c r="V24" i="8"/>
  <c r="U24" i="8"/>
  <c r="R24" i="8"/>
  <c r="Q24" i="8"/>
  <c r="J24" i="8"/>
  <c r="R18" i="5"/>
  <c r="I24" i="8"/>
  <c r="Q18" i="5"/>
  <c r="F24" i="8"/>
  <c r="E24" i="8"/>
  <c r="B24" i="8"/>
  <c r="Z20" i="8"/>
  <c r="R17" i="5"/>
  <c r="Y20" i="8"/>
  <c r="V20" i="8"/>
  <c r="M16" i="5"/>
  <c r="U20" i="8"/>
  <c r="R20" i="8"/>
  <c r="Q20" i="8"/>
  <c r="J16" i="5"/>
  <c r="N20" i="8"/>
  <c r="G16" i="5"/>
  <c r="M20" i="8"/>
  <c r="J20" i="8"/>
  <c r="R16" i="5"/>
  <c r="I20" i="8"/>
  <c r="Q16" i="5"/>
  <c r="F20" i="8"/>
  <c r="E16" i="5"/>
  <c r="E20" i="8"/>
  <c r="V15" i="8"/>
  <c r="M30" i="5"/>
  <c r="U15" i="8"/>
  <c r="R15" i="8"/>
  <c r="Q15" i="8"/>
  <c r="J15" i="8"/>
  <c r="R30" i="5"/>
  <c r="I15" i="8"/>
  <c r="Q30" i="5"/>
  <c r="F15" i="8"/>
  <c r="E15" i="8"/>
  <c r="R23" i="11"/>
  <c r="Q23" i="11"/>
  <c r="N30" i="11"/>
  <c r="R14" i="5"/>
  <c r="M30" i="11"/>
  <c r="N23" i="11"/>
  <c r="M23" i="11"/>
  <c r="H14" i="5"/>
  <c r="J30" i="11"/>
  <c r="R15" i="5"/>
  <c r="I30" i="11"/>
  <c r="Q15" i="5"/>
  <c r="J23" i="11"/>
  <c r="G14" i="5"/>
  <c r="I23" i="11"/>
  <c r="F30" i="11"/>
  <c r="E30" i="11"/>
  <c r="D14" i="5"/>
  <c r="F13" i="11"/>
  <c r="E29" i="5"/>
  <c r="D29" i="5"/>
  <c r="Z23" i="9"/>
  <c r="O28" i="5"/>
  <c r="C28" i="5"/>
  <c r="Y23" i="9"/>
  <c r="J23" i="9"/>
  <c r="R28" i="5"/>
  <c r="I23" i="9"/>
  <c r="Q28" i="5"/>
  <c r="F23" i="9"/>
  <c r="E23" i="9"/>
  <c r="Z17" i="9"/>
  <c r="Y17" i="9"/>
  <c r="J17" i="9"/>
  <c r="R20" i="5"/>
  <c r="I17" i="9"/>
  <c r="Q20" i="5"/>
  <c r="F17" i="9"/>
  <c r="E17" i="9"/>
  <c r="Z11" i="9"/>
  <c r="Y11" i="9"/>
  <c r="N27" i="5"/>
  <c r="J11" i="9"/>
  <c r="R27" i="5"/>
  <c r="I11" i="9"/>
  <c r="Q27" i="5"/>
  <c r="F11" i="9"/>
  <c r="E11" i="9"/>
  <c r="O7" i="7"/>
  <c r="N7" i="7"/>
  <c r="K7" i="7"/>
  <c r="R12" i="5"/>
  <c r="J7" i="7"/>
  <c r="Q12" i="5"/>
  <c r="F7" i="7"/>
  <c r="AA23" i="7"/>
  <c r="O13" i="5"/>
  <c r="C13" i="5"/>
  <c r="Z23" i="7"/>
  <c r="W23" i="7"/>
  <c r="V23" i="7"/>
  <c r="J13" i="5"/>
  <c r="O23" i="7"/>
  <c r="G13" i="5"/>
  <c r="N23" i="7"/>
  <c r="K23" i="7"/>
  <c r="R13" i="5"/>
  <c r="J23" i="7"/>
  <c r="Q13" i="5"/>
  <c r="G23" i="7"/>
  <c r="E13" i="5"/>
  <c r="F23" i="7"/>
  <c r="D13" i="5"/>
  <c r="AA16" i="7"/>
  <c r="Z16" i="7"/>
  <c r="W16" i="7"/>
  <c r="K26" i="5"/>
  <c r="V16" i="7"/>
  <c r="K16" i="7"/>
  <c r="R26" i="5"/>
  <c r="J16" i="7"/>
  <c r="Q26" i="5"/>
  <c r="B26" i="5"/>
  <c r="G16" i="7"/>
  <c r="F16" i="7"/>
  <c r="AA11" i="7"/>
  <c r="O21" i="5"/>
  <c r="C21" i="5"/>
  <c r="Z11" i="7"/>
  <c r="K11" i="7"/>
  <c r="R21" i="5"/>
  <c r="J11" i="7"/>
  <c r="Q21" i="5"/>
  <c r="G11" i="7"/>
  <c r="E21" i="5"/>
  <c r="F11" i="7"/>
  <c r="D21" i="5"/>
  <c r="B21" i="5"/>
  <c r="AA7" i="7"/>
  <c r="O12" i="5"/>
  <c r="Z7" i="7"/>
  <c r="N12" i="5"/>
  <c r="W7" i="7"/>
  <c r="K12" i="5"/>
  <c r="V7" i="7"/>
  <c r="G7" i="7"/>
  <c r="E12" i="5"/>
  <c r="K10" i="5"/>
  <c r="J10" i="5"/>
  <c r="F26" i="6"/>
  <c r="E26" i="6"/>
  <c r="Q10" i="5"/>
  <c r="E23" i="6"/>
  <c r="I23" i="6"/>
  <c r="Q24" i="5"/>
  <c r="Z15" i="6"/>
  <c r="M8" i="5"/>
  <c r="Y15" i="6"/>
  <c r="L8" i="5"/>
  <c r="V19" i="6"/>
  <c r="K8" i="5"/>
  <c r="V15" i="6"/>
  <c r="R9" i="5"/>
  <c r="U15" i="6"/>
  <c r="B19" i="6"/>
  <c r="U19" i="6"/>
  <c r="R19" i="6"/>
  <c r="Q19" i="6"/>
  <c r="N19" i="6"/>
  <c r="M19" i="6"/>
  <c r="I19" i="6"/>
  <c r="Q8" i="5"/>
  <c r="F19" i="6"/>
  <c r="E19" i="6"/>
  <c r="E10" i="6"/>
  <c r="J10" i="6"/>
  <c r="R23" i="5"/>
  <c r="I10" i="6"/>
  <c r="Q23" i="5"/>
  <c r="J19" i="6"/>
  <c r="R8" i="5"/>
  <c r="Q17" i="5"/>
  <c r="J23" i="6"/>
  <c r="R24" i="5"/>
  <c r="E14" i="5"/>
  <c r="E20" i="5"/>
  <c r="E27" i="5"/>
  <c r="E8" i="5"/>
  <c r="F10" i="6"/>
  <c r="E23" i="5" s="1"/>
  <c r="K5" i="5"/>
  <c r="G5" i="5"/>
  <c r="J1" i="5"/>
  <c r="C1" i="5"/>
  <c r="R6" i="5"/>
  <c r="Q6" i="5"/>
  <c r="I5" i="5"/>
  <c r="F5" i="5"/>
  <c r="J5" i="5"/>
  <c r="L5" i="5"/>
  <c r="O5" i="5"/>
  <c r="N5" i="5"/>
  <c r="Q5" i="5"/>
  <c r="Q7" i="5"/>
  <c r="H5" i="5"/>
  <c r="V2" i="6"/>
  <c r="D1" i="6"/>
  <c r="C2" i="6"/>
  <c r="I2" i="6"/>
  <c r="M2" i="6"/>
  <c r="F8" i="5"/>
  <c r="F23" i="6"/>
  <c r="E24" i="5"/>
  <c r="Q11" i="5"/>
  <c r="G12" i="5"/>
  <c r="D18" i="5"/>
  <c r="K13" i="5"/>
  <c r="N13" i="5"/>
  <c r="A1" i="5"/>
  <c r="E18" i="5"/>
  <c r="K30" i="5"/>
  <c r="K16" i="5"/>
  <c r="K18" i="5"/>
  <c r="M18" i="5"/>
  <c r="I8" i="5"/>
  <c r="A1" i="8"/>
  <c r="A1" i="11"/>
  <c r="A1" i="9"/>
  <c r="A1" i="7"/>
  <c r="A1" i="6"/>
  <c r="I30" i="5"/>
  <c r="E26" i="5"/>
  <c r="O26" i="5"/>
  <c r="I14" i="5"/>
  <c r="K14" i="5"/>
  <c r="K20" i="5"/>
  <c r="J18" i="5"/>
  <c r="I18" i="5"/>
  <c r="H30" i="5"/>
  <c r="H31" i="5"/>
  <c r="J14" i="5"/>
  <c r="Q14" i="5"/>
  <c r="L18" i="5"/>
  <c r="H18" i="5"/>
  <c r="Q19" i="5"/>
  <c r="F16" i="5"/>
  <c r="N21" i="5"/>
  <c r="N20" i="5"/>
  <c r="D20" i="5"/>
  <c r="J27" i="5"/>
  <c r="P2" i="5"/>
  <c r="I12" i="5"/>
  <c r="G31" i="5"/>
  <c r="L2" i="5"/>
  <c r="I2" i="5"/>
  <c r="F2" i="5"/>
  <c r="B2" i="5"/>
  <c r="R36" i="6"/>
  <c r="H10" i="5"/>
  <c r="Q36" i="6"/>
  <c r="F12" i="5"/>
  <c r="J12" i="5"/>
  <c r="J26" i="5"/>
  <c r="J2" i="7"/>
  <c r="W2" i="7"/>
  <c r="N2" i="7"/>
  <c r="D2" i="7"/>
  <c r="Q2" i="7"/>
  <c r="O1" i="7"/>
  <c r="E1" i="7"/>
  <c r="I2" i="11"/>
  <c r="V2" i="11"/>
  <c r="E1" i="11"/>
  <c r="M2" i="11"/>
  <c r="C2" i="11"/>
  <c r="P2" i="11"/>
  <c r="N1" i="11"/>
  <c r="D8" i="5"/>
  <c r="H8" i="5"/>
  <c r="H12" i="5"/>
  <c r="J20" i="5"/>
  <c r="L16" i="5"/>
  <c r="D23" i="5"/>
  <c r="D28" i="5"/>
  <c r="L30" i="5"/>
  <c r="I2" i="8"/>
  <c r="V2" i="8"/>
  <c r="E1" i="8"/>
  <c r="M2" i="8"/>
  <c r="C2" i="8"/>
  <c r="P2" i="8"/>
  <c r="N1" i="8"/>
  <c r="P2" i="6"/>
  <c r="N1" i="6"/>
  <c r="I2" i="9"/>
  <c r="V2" i="9"/>
  <c r="M2" i="9"/>
  <c r="C2" i="9"/>
  <c r="P2" i="9"/>
  <c r="N1" i="9"/>
  <c r="D1" i="9"/>
  <c r="D26" i="5"/>
  <c r="G8" i="5"/>
  <c r="I10" i="5"/>
  <c r="I22" i="5" s="1"/>
  <c r="I32" i="5" s="1"/>
  <c r="G10" i="5"/>
  <c r="G22" i="5" s="1"/>
  <c r="G32" i="5" s="1"/>
  <c r="O20" i="5"/>
  <c r="C20" i="5"/>
  <c r="E28" i="5"/>
  <c r="N28" i="5"/>
  <c r="F13" i="5"/>
  <c r="K27" i="5"/>
  <c r="D27" i="5"/>
  <c r="F14" i="5"/>
  <c r="J8" i="5"/>
  <c r="D24" i="5"/>
  <c r="R11" i="5"/>
  <c r="F10" i="5"/>
  <c r="B10" i="5" s="1"/>
  <c r="E30" i="5"/>
  <c r="J30" i="5"/>
  <c r="J31" i="5"/>
  <c r="R29" i="5"/>
  <c r="Q29" i="5"/>
  <c r="D12" i="5"/>
  <c r="N26" i="5"/>
  <c r="Q9" i="5"/>
  <c r="C11" i="7"/>
  <c r="I31" i="5"/>
  <c r="B18" i="5"/>
  <c r="B20" i="8"/>
  <c r="D16" i="5"/>
  <c r="B16" i="5"/>
  <c r="B15" i="8"/>
  <c r="D30" i="5"/>
  <c r="B30" i="5"/>
  <c r="B30" i="11"/>
  <c r="B14" i="5"/>
  <c r="B28" i="5"/>
  <c r="B20" i="5"/>
  <c r="B27" i="5"/>
  <c r="N31" i="5"/>
  <c r="C23" i="7"/>
  <c r="B13" i="5"/>
  <c r="C16" i="7"/>
  <c r="B12" i="5"/>
  <c r="C7" i="7"/>
  <c r="Q31" i="5"/>
  <c r="B23" i="6"/>
  <c r="B24" i="5"/>
  <c r="L22" i="5"/>
  <c r="J22" i="5"/>
  <c r="J32" i="5" s="1"/>
  <c r="H22" i="5"/>
  <c r="H32" i="5" s="1"/>
  <c r="B8" i="5"/>
  <c r="B10" i="6"/>
  <c r="B23" i="5"/>
  <c r="B27" i="4"/>
  <c r="Q22" i="5"/>
  <c r="Q32" i="5" s="1"/>
  <c r="D31" i="5"/>
  <c r="D5" i="5"/>
  <c r="B5" i="5"/>
  <c r="D10" i="5"/>
  <c r="Y36" i="6"/>
  <c r="N10" i="5"/>
  <c r="N22" i="5"/>
  <c r="N32" i="5" s="1"/>
  <c r="B36" i="6"/>
  <c r="C18" i="5"/>
  <c r="C16" i="5"/>
  <c r="S3" i="8"/>
  <c r="C30" i="5"/>
  <c r="T3" i="7"/>
  <c r="K22" i="5"/>
  <c r="F36" i="6"/>
  <c r="E10" i="5"/>
  <c r="D22" i="5"/>
  <c r="C24" i="5"/>
  <c r="R31" i="5"/>
  <c r="R32" i="5" s="1"/>
  <c r="C8" i="5"/>
  <c r="S3" i="4"/>
  <c r="R22" i="5"/>
  <c r="C5" i="5"/>
  <c r="E22" i="5"/>
  <c r="D32" i="5"/>
  <c r="S3" i="9"/>
  <c r="O27" i="5"/>
  <c r="C27" i="5"/>
  <c r="C26" i="5"/>
  <c r="C12" i="5"/>
  <c r="O31" i="5"/>
  <c r="F22" i="5" l="1"/>
  <c r="F32" i="5" s="1"/>
  <c r="C10" i="5"/>
  <c r="M32" i="5"/>
  <c r="C14" i="5"/>
  <c r="E31" i="5"/>
  <c r="E32" i="5" s="1"/>
  <c r="C23" i="5"/>
  <c r="S3" i="6"/>
  <c r="O22" i="5"/>
  <c r="O32" i="5" s="1"/>
  <c r="B29" i="5"/>
  <c r="L31" i="5"/>
  <c r="L32" i="5" s="1"/>
  <c r="B13" i="11"/>
  <c r="S3" i="11"/>
  <c r="C29" i="5"/>
  <c r="K31" i="5"/>
  <c r="K32" i="5" s="1"/>
  <c r="B22" i="5" l="1"/>
  <c r="S1" i="4"/>
  <c r="T1" i="7" s="1"/>
  <c r="C22" i="5"/>
  <c r="B31" i="5"/>
  <c r="C31" i="5"/>
  <c r="B32" i="5" l="1"/>
  <c r="S1" i="11"/>
  <c r="S1" i="8"/>
  <c r="S1" i="6"/>
  <c r="S1" i="9"/>
  <c r="C32" i="5"/>
  <c r="M2" i="5" s="1"/>
</calcChain>
</file>

<file path=xl/sharedStrings.xml><?xml version="1.0" encoding="utf-8"?>
<sst xmlns="http://schemas.openxmlformats.org/spreadsheetml/2006/main" count="1174" uniqueCount="472">
  <si>
    <t>市野沢</t>
    <rPh sb="0" eb="1">
      <t>シ</t>
    </rPh>
    <rPh sb="1" eb="2">
      <t>ノ</t>
    </rPh>
    <rPh sb="2" eb="3">
      <t>サワ</t>
    </rPh>
    <phoneticPr fontId="9"/>
  </si>
  <si>
    <t>島守</t>
    <rPh sb="0" eb="1">
      <t>シマ</t>
    </rPh>
    <rPh sb="1" eb="2">
      <t>モリ</t>
    </rPh>
    <phoneticPr fontId="9"/>
  </si>
  <si>
    <t>金木</t>
    <rPh sb="0" eb="2">
      <t>カネキ</t>
    </rPh>
    <phoneticPr fontId="9"/>
  </si>
  <si>
    <t>市浦</t>
    <rPh sb="0" eb="1">
      <t>イチ</t>
    </rPh>
    <rPh sb="1" eb="2">
      <t>ウラ</t>
    </rPh>
    <phoneticPr fontId="9"/>
  </si>
  <si>
    <t>中泊</t>
    <rPh sb="0" eb="1">
      <t>ジュウ</t>
    </rPh>
    <rPh sb="1" eb="2">
      <t>ハク</t>
    </rPh>
    <phoneticPr fontId="9"/>
  </si>
  <si>
    <t>青森市</t>
    <rPh sb="0" eb="2">
      <t>アオモリ</t>
    </rPh>
    <rPh sb="2" eb="3">
      <t>シ</t>
    </rPh>
    <phoneticPr fontId="2"/>
  </si>
  <si>
    <t>陸奥新報</t>
    <rPh sb="0" eb="2">
      <t>ムツ</t>
    </rPh>
    <rPh sb="2" eb="4">
      <t>シンポウ</t>
    </rPh>
    <phoneticPr fontId="3"/>
  </si>
  <si>
    <t>東奥日報</t>
    <rPh sb="0" eb="1">
      <t>ヒガシ</t>
    </rPh>
    <rPh sb="1" eb="2">
      <t>オク</t>
    </rPh>
    <rPh sb="2" eb="4">
      <t>ニッポウ</t>
    </rPh>
    <phoneticPr fontId="3"/>
  </si>
  <si>
    <t>デーリー東北</t>
    <rPh sb="4" eb="6">
      <t>トウホク</t>
    </rPh>
    <phoneticPr fontId="3"/>
  </si>
  <si>
    <t>中央紙</t>
    <rPh sb="0" eb="2">
      <t>チュウオウ</t>
    </rPh>
    <rPh sb="2" eb="3">
      <t>シ</t>
    </rPh>
    <phoneticPr fontId="3"/>
  </si>
  <si>
    <t>河北</t>
    <rPh sb="0" eb="2">
      <t>カホク</t>
    </rPh>
    <phoneticPr fontId="4"/>
  </si>
  <si>
    <t>下長</t>
    <rPh sb="0" eb="1">
      <t>シタ</t>
    </rPh>
    <rPh sb="1" eb="2">
      <t>チョウ</t>
    </rPh>
    <phoneticPr fontId="9"/>
  </si>
  <si>
    <t>他紙</t>
    <rPh sb="0" eb="2">
      <t>タシ</t>
    </rPh>
    <phoneticPr fontId="2"/>
  </si>
  <si>
    <t>陸奥 弘前市</t>
    <rPh sb="0" eb="2">
      <t>ムツ</t>
    </rPh>
    <rPh sb="3" eb="6">
      <t>ヒロサキシ</t>
    </rPh>
    <phoneticPr fontId="9"/>
  </si>
  <si>
    <t>五所川原</t>
    <rPh sb="0" eb="4">
      <t>ゴショガワラ</t>
    </rPh>
    <phoneticPr fontId="2"/>
  </si>
  <si>
    <t>合</t>
    <rPh sb="0" eb="1">
      <t>ゴウ</t>
    </rPh>
    <phoneticPr fontId="9"/>
  </si>
  <si>
    <t>計</t>
    <rPh sb="0" eb="1">
      <t>ケイ</t>
    </rPh>
    <phoneticPr fontId="2"/>
  </si>
  <si>
    <t>陸奥新報</t>
    <rPh sb="0" eb="2">
      <t>ムツ</t>
    </rPh>
    <rPh sb="2" eb="4">
      <t>シンポウ</t>
    </rPh>
    <phoneticPr fontId="2"/>
  </si>
  <si>
    <t>デーリー東北</t>
    <rPh sb="4" eb="6">
      <t>トウホク</t>
    </rPh>
    <phoneticPr fontId="2"/>
  </si>
  <si>
    <t>Y</t>
  </si>
  <si>
    <t>日経</t>
    <rPh sb="0" eb="2">
      <t>ニッケイ</t>
    </rPh>
    <phoneticPr fontId="9"/>
  </si>
  <si>
    <t>仙台市若林区卸町東３丁目４-１  〒984-0002</t>
    <rPh sb="0" eb="3">
      <t>センダイシ</t>
    </rPh>
    <rPh sb="3" eb="6">
      <t>ワカバヤシク</t>
    </rPh>
    <rPh sb="6" eb="8">
      <t>オロシマチ</t>
    </rPh>
    <rPh sb="8" eb="9">
      <t>ヒガシ</t>
    </rPh>
    <rPh sb="10" eb="12">
      <t>チョウメ</t>
    </rPh>
    <phoneticPr fontId="2"/>
  </si>
  <si>
    <t xml:space="preserve"> </t>
    <phoneticPr fontId="2"/>
  </si>
  <si>
    <t xml:space="preserve"> Ｔｅｌ   ０２２－３９０－７３２２</t>
    <phoneticPr fontId="2"/>
  </si>
  <si>
    <t xml:space="preserve"> Ｆａｘ  ０２２－３９０－７８２２</t>
    <phoneticPr fontId="2"/>
  </si>
  <si>
    <t>http://www.kahoku-orikomi.co.jp</t>
    <phoneticPr fontId="2"/>
  </si>
  <si>
    <t>大久保</t>
    <rPh sb="0" eb="3">
      <t>オオクボ</t>
    </rPh>
    <phoneticPr fontId="9"/>
  </si>
  <si>
    <t>八戸ﾆｭｰﾀｳﾝ</t>
    <rPh sb="0" eb="2">
      <t>８コ</t>
    </rPh>
    <phoneticPr fontId="9"/>
  </si>
  <si>
    <t>弘前市に含む。</t>
    <rPh sb="0" eb="3">
      <t>ヒロサキシ</t>
    </rPh>
    <rPh sb="4" eb="5">
      <t>フク</t>
    </rPh>
    <phoneticPr fontId="4"/>
  </si>
  <si>
    <t>妙見</t>
    <rPh sb="0" eb="1">
      <t>タエ</t>
    </rPh>
    <rPh sb="1" eb="2">
      <t>ミ</t>
    </rPh>
    <phoneticPr fontId="9"/>
  </si>
  <si>
    <t>計</t>
    <rPh sb="0" eb="1">
      <t>ケイ</t>
    </rPh>
    <phoneticPr fontId="9"/>
  </si>
  <si>
    <t>青森県</t>
    <rPh sb="0" eb="1">
      <t>アオ</t>
    </rPh>
    <rPh sb="1" eb="2">
      <t>モリ</t>
    </rPh>
    <rPh sb="2" eb="3">
      <t>イワテケン</t>
    </rPh>
    <phoneticPr fontId="2"/>
  </si>
  <si>
    <t>市郡別集計</t>
    <rPh sb="0" eb="1">
      <t>シ</t>
    </rPh>
    <rPh sb="1" eb="2">
      <t>グン</t>
    </rPh>
    <rPh sb="2" eb="3">
      <t>ベツ</t>
    </rPh>
    <rPh sb="3" eb="5">
      <t>シュウケイ</t>
    </rPh>
    <phoneticPr fontId="2"/>
  </si>
  <si>
    <t>広告主名</t>
  </si>
  <si>
    <t>タイトル</t>
  </si>
  <si>
    <t>代理店名</t>
  </si>
  <si>
    <t>サイズ</t>
  </si>
  <si>
    <t>折込日</t>
  </si>
  <si>
    <t>地 区</t>
  </si>
  <si>
    <t>部数</t>
  </si>
  <si>
    <t>折込数</t>
  </si>
  <si>
    <t>大鰐</t>
    <rPh sb="0" eb="2">
      <t>オオワニ</t>
    </rPh>
    <phoneticPr fontId="2"/>
  </si>
  <si>
    <t>折込日</t>
    <rPh sb="0" eb="2">
      <t>オリコミ</t>
    </rPh>
    <rPh sb="2" eb="3">
      <t>ビ</t>
    </rPh>
    <phoneticPr fontId="4"/>
  </si>
  <si>
    <t>広告主名</t>
    <phoneticPr fontId="4"/>
  </si>
  <si>
    <t>八戸北部</t>
    <rPh sb="0" eb="1">
      <t>ハチ</t>
    </rPh>
    <rPh sb="1" eb="2">
      <t>ト</t>
    </rPh>
    <rPh sb="2" eb="4">
      <t>ホクブ</t>
    </rPh>
    <phoneticPr fontId="9"/>
  </si>
  <si>
    <t>川口本店</t>
    <rPh sb="0" eb="2">
      <t>カワグチ</t>
    </rPh>
    <rPh sb="2" eb="4">
      <t>ホンテン</t>
    </rPh>
    <phoneticPr fontId="9"/>
  </si>
  <si>
    <t>吹上</t>
    <rPh sb="0" eb="2">
      <t>フキアゲ</t>
    </rPh>
    <phoneticPr fontId="9"/>
  </si>
  <si>
    <t>是川</t>
    <rPh sb="0" eb="1">
      <t>ゼ</t>
    </rPh>
    <rPh sb="1" eb="2">
      <t>カワ</t>
    </rPh>
    <phoneticPr fontId="9"/>
  </si>
  <si>
    <t>根城</t>
    <rPh sb="0" eb="2">
      <t>ネジロ</t>
    </rPh>
    <phoneticPr fontId="9"/>
  </si>
  <si>
    <t>新井田</t>
    <rPh sb="0" eb="3">
      <t>ニイダ</t>
    </rPh>
    <phoneticPr fontId="9"/>
  </si>
  <si>
    <t>妙</t>
    <rPh sb="0" eb="1">
      <t>タエ</t>
    </rPh>
    <phoneticPr fontId="9"/>
  </si>
  <si>
    <t>八戸東部</t>
    <rPh sb="0" eb="1">
      <t>ハチ</t>
    </rPh>
    <rPh sb="1" eb="2">
      <t>ト</t>
    </rPh>
    <rPh sb="2" eb="4">
      <t>トウブ</t>
    </rPh>
    <phoneticPr fontId="9"/>
  </si>
  <si>
    <t>田面木</t>
    <rPh sb="0" eb="1">
      <t>タ</t>
    </rPh>
    <rPh sb="1" eb="2">
      <t>メン</t>
    </rPh>
    <rPh sb="2" eb="3">
      <t>キ</t>
    </rPh>
    <phoneticPr fontId="9"/>
  </si>
  <si>
    <t>八戸西</t>
    <rPh sb="0" eb="1">
      <t>ハチ</t>
    </rPh>
    <rPh sb="1" eb="2">
      <t>ト</t>
    </rPh>
    <rPh sb="2" eb="3">
      <t>ニシ</t>
    </rPh>
    <phoneticPr fontId="9"/>
  </si>
  <si>
    <t>市川</t>
    <rPh sb="0" eb="2">
      <t>イチカワ</t>
    </rPh>
    <phoneticPr fontId="9"/>
  </si>
  <si>
    <t>河原木</t>
    <rPh sb="0" eb="2">
      <t>カワラ</t>
    </rPh>
    <rPh sb="2" eb="3">
      <t>キ</t>
    </rPh>
    <phoneticPr fontId="9"/>
  </si>
  <si>
    <t>むつ市</t>
    <rPh sb="0" eb="3">
      <t>ムツシ</t>
    </rPh>
    <phoneticPr fontId="2"/>
  </si>
  <si>
    <t>弘前市</t>
    <rPh sb="0" eb="3">
      <t>ヒロサキシ</t>
    </rPh>
    <phoneticPr fontId="2"/>
  </si>
  <si>
    <t>黒石市</t>
    <rPh sb="0" eb="3">
      <t>クロイシシ</t>
    </rPh>
    <phoneticPr fontId="2"/>
  </si>
  <si>
    <t>五所川原市</t>
    <rPh sb="0" eb="5">
      <t>ゴショガワラシ</t>
    </rPh>
    <phoneticPr fontId="2"/>
  </si>
  <si>
    <t>八戸市</t>
    <rPh sb="0" eb="3">
      <t>ハチノヘシ</t>
    </rPh>
    <phoneticPr fontId="4"/>
  </si>
  <si>
    <t>十和田市</t>
    <rPh sb="0" eb="4">
      <t>トワダシ</t>
    </rPh>
    <phoneticPr fontId="4"/>
  </si>
  <si>
    <t>三沢市</t>
    <rPh sb="0" eb="3">
      <t>ミサワシ</t>
    </rPh>
    <phoneticPr fontId="4"/>
  </si>
  <si>
    <t>市部合計</t>
    <rPh sb="0" eb="1">
      <t>シ</t>
    </rPh>
    <rPh sb="1" eb="2">
      <t>ブ</t>
    </rPh>
    <rPh sb="2" eb="4">
      <t>ゴウケイ</t>
    </rPh>
    <phoneticPr fontId="2"/>
  </si>
  <si>
    <t>東津軽郡</t>
    <rPh sb="0" eb="4">
      <t>ヒガシツガルグン</t>
    </rPh>
    <phoneticPr fontId="2"/>
  </si>
  <si>
    <t>下北郡</t>
    <rPh sb="0" eb="3">
      <t>シモキタグン</t>
    </rPh>
    <phoneticPr fontId="2"/>
  </si>
  <si>
    <t>中津軽郡</t>
    <rPh sb="0" eb="4">
      <t>ナカツガルグン</t>
    </rPh>
    <phoneticPr fontId="2"/>
  </si>
  <si>
    <t>東部大柳</t>
    <rPh sb="0" eb="2">
      <t>トウブ</t>
    </rPh>
    <rPh sb="2" eb="4">
      <t>オオヤナギ</t>
    </rPh>
    <phoneticPr fontId="9"/>
  </si>
  <si>
    <t>北部小笠原</t>
    <rPh sb="0" eb="2">
      <t>ホクブ</t>
    </rPh>
    <rPh sb="2" eb="5">
      <t>オガサワラ</t>
    </rPh>
    <phoneticPr fontId="9"/>
  </si>
  <si>
    <t>東部元木</t>
    <rPh sb="0" eb="2">
      <t>トウブ</t>
    </rPh>
    <rPh sb="2" eb="4">
      <t>モトキ</t>
    </rPh>
    <phoneticPr fontId="9"/>
  </si>
  <si>
    <t>西部中田</t>
    <rPh sb="0" eb="2">
      <t>セイブ</t>
    </rPh>
    <rPh sb="2" eb="4">
      <t>ナカダ</t>
    </rPh>
    <phoneticPr fontId="9"/>
  </si>
  <si>
    <t xml:space="preserve">浜通り月館 </t>
    <rPh sb="0" eb="1">
      <t>ハマ</t>
    </rPh>
    <rPh sb="1" eb="2">
      <t>ドオ</t>
    </rPh>
    <rPh sb="3" eb="5">
      <t>ツキダテ</t>
    </rPh>
    <phoneticPr fontId="9"/>
  </si>
  <si>
    <t>南津軽郡</t>
    <rPh sb="0" eb="4">
      <t>ミナミツガルグン</t>
    </rPh>
    <phoneticPr fontId="2"/>
  </si>
  <si>
    <t>北津軽郡</t>
    <rPh sb="0" eb="4">
      <t>キタツガルグン</t>
    </rPh>
    <phoneticPr fontId="2"/>
  </si>
  <si>
    <t>西津軽郡</t>
    <rPh sb="0" eb="4">
      <t>ニシツガルグン</t>
    </rPh>
    <phoneticPr fontId="4"/>
  </si>
  <si>
    <t>三戸郡</t>
    <rPh sb="0" eb="3">
      <t>サンノヘグン</t>
    </rPh>
    <phoneticPr fontId="4"/>
  </si>
  <si>
    <t>上北郡</t>
    <rPh sb="0" eb="3">
      <t>カミキタグン</t>
    </rPh>
    <phoneticPr fontId="4"/>
  </si>
  <si>
    <t>郡部合計</t>
    <rPh sb="0" eb="2">
      <t>グンブ</t>
    </rPh>
    <rPh sb="2" eb="4">
      <t>ゴウケイ</t>
    </rPh>
    <phoneticPr fontId="2"/>
  </si>
  <si>
    <t>青森県合計</t>
    <rPh sb="0" eb="2">
      <t>アオモリケン</t>
    </rPh>
    <rPh sb="2" eb="3">
      <t>イワテケン</t>
    </rPh>
    <rPh sb="3" eb="5">
      <t>ゴウケイ</t>
    </rPh>
    <phoneticPr fontId="2"/>
  </si>
  <si>
    <t>階上</t>
    <rPh sb="0" eb="2">
      <t>カイジョウ</t>
    </rPh>
    <phoneticPr fontId="9"/>
  </si>
  <si>
    <t>日経</t>
    <rPh sb="0" eb="2">
      <t>ニッケイ</t>
    </rPh>
    <phoneticPr fontId="2"/>
  </si>
  <si>
    <t>日経</t>
    <rPh sb="0" eb="2">
      <t>ニッケイ</t>
    </rPh>
    <phoneticPr fontId="4"/>
  </si>
  <si>
    <t>合計</t>
    <rPh sb="0" eb="2">
      <t>ゴウケイ</t>
    </rPh>
    <phoneticPr fontId="9"/>
  </si>
  <si>
    <t>尾上　</t>
    <rPh sb="0" eb="2">
      <t>オガミ</t>
    </rPh>
    <phoneticPr fontId="2"/>
  </si>
  <si>
    <t>三沢東</t>
    <rPh sb="0" eb="2">
      <t>ミサワ</t>
    </rPh>
    <rPh sb="2" eb="3">
      <t>ヒガシ</t>
    </rPh>
    <phoneticPr fontId="9"/>
  </si>
  <si>
    <t>五戸</t>
    <rPh sb="0" eb="2">
      <t>ゴノヘ</t>
    </rPh>
    <phoneticPr fontId="9"/>
  </si>
  <si>
    <t>田子</t>
    <rPh sb="0" eb="2">
      <t>タゴ</t>
    </rPh>
    <phoneticPr fontId="9"/>
  </si>
  <si>
    <t>計</t>
    <rPh sb="0" eb="1">
      <t>ケイ</t>
    </rPh>
    <phoneticPr fontId="9"/>
  </si>
  <si>
    <t>総枚数</t>
    <phoneticPr fontId="2"/>
  </si>
  <si>
    <t>部数明細書</t>
    <rPh sb="0" eb="2">
      <t>ブスウ</t>
    </rPh>
    <rPh sb="2" eb="4">
      <t>メイサイ</t>
    </rPh>
    <rPh sb="4" eb="5">
      <t>ショ</t>
    </rPh>
    <phoneticPr fontId="2"/>
  </si>
  <si>
    <t>頁枚数</t>
    <rPh sb="0" eb="1">
      <t>ページ</t>
    </rPh>
    <rPh sb="1" eb="3">
      <t>マイスウ</t>
    </rPh>
    <phoneticPr fontId="2"/>
  </si>
  <si>
    <t>朝日</t>
    <rPh sb="0" eb="2">
      <t>アサヒ</t>
    </rPh>
    <phoneticPr fontId="2"/>
  </si>
  <si>
    <t>毎日</t>
    <rPh sb="0" eb="2">
      <t>マイニチ</t>
    </rPh>
    <phoneticPr fontId="2"/>
  </si>
  <si>
    <t>計</t>
    <rPh sb="0" eb="1">
      <t>ケイ</t>
    </rPh>
    <phoneticPr fontId="2"/>
  </si>
  <si>
    <t>東奥日報</t>
    <rPh sb="0" eb="2">
      <t>トウオウ</t>
    </rPh>
    <rPh sb="2" eb="4">
      <t>ニッポウ</t>
    </rPh>
    <phoneticPr fontId="2"/>
  </si>
  <si>
    <t>青森市</t>
    <rPh sb="0" eb="1">
      <t>アオ</t>
    </rPh>
    <rPh sb="1" eb="2">
      <t>モリ</t>
    </rPh>
    <rPh sb="2" eb="3">
      <t>モリオカシ</t>
    </rPh>
    <phoneticPr fontId="2"/>
  </si>
  <si>
    <t>長島</t>
    <rPh sb="0" eb="2">
      <t>ナガシマ</t>
    </rPh>
    <phoneticPr fontId="2"/>
  </si>
  <si>
    <t>本町</t>
    <rPh sb="0" eb="2">
      <t>モトマチ</t>
    </rPh>
    <phoneticPr fontId="2"/>
  </si>
  <si>
    <t>新町安方</t>
    <rPh sb="0" eb="2">
      <t>シンマチ</t>
    </rPh>
    <rPh sb="2" eb="3">
      <t>ヤス</t>
    </rPh>
    <rPh sb="3" eb="4">
      <t>カタ</t>
    </rPh>
    <phoneticPr fontId="2"/>
  </si>
  <si>
    <t>浅虫</t>
    <rPh sb="0" eb="1">
      <t>アサ</t>
    </rPh>
    <rPh sb="1" eb="2">
      <t>ムシ</t>
    </rPh>
    <phoneticPr fontId="2"/>
  </si>
  <si>
    <t>東岳</t>
    <rPh sb="0" eb="1">
      <t>アズマ</t>
    </rPh>
    <rPh sb="1" eb="2">
      <t>ダケ</t>
    </rPh>
    <phoneticPr fontId="2"/>
  </si>
  <si>
    <t>油川</t>
    <rPh sb="0" eb="2">
      <t>アブラカワ</t>
    </rPh>
    <phoneticPr fontId="2"/>
  </si>
  <si>
    <t>後潟</t>
    <rPh sb="0" eb="1">
      <t>ウシロ</t>
    </rPh>
    <rPh sb="1" eb="2">
      <t>ガタ</t>
    </rPh>
    <phoneticPr fontId="2"/>
  </si>
  <si>
    <t>総枚数</t>
    <phoneticPr fontId="2"/>
  </si>
  <si>
    <t>合計</t>
    <rPh sb="0" eb="2">
      <t>ゴウケイ</t>
    </rPh>
    <phoneticPr fontId="2"/>
  </si>
  <si>
    <t>毎日</t>
    <rPh sb="0" eb="2">
      <t>マイニチ</t>
    </rPh>
    <phoneticPr fontId="2"/>
  </si>
  <si>
    <t>読売</t>
    <rPh sb="0" eb="2">
      <t>ヨミウリ</t>
    </rPh>
    <phoneticPr fontId="2"/>
  </si>
  <si>
    <t>他  紙</t>
    <phoneticPr fontId="2"/>
  </si>
  <si>
    <t>青森県</t>
    <rPh sb="0" eb="1">
      <t>アオ</t>
    </rPh>
    <rPh sb="1" eb="2">
      <t>モリ</t>
    </rPh>
    <rPh sb="2" eb="3">
      <t>イワテケン</t>
    </rPh>
    <phoneticPr fontId="2"/>
  </si>
  <si>
    <t>朝  日</t>
    <phoneticPr fontId="2"/>
  </si>
  <si>
    <t>産経・中央</t>
    <rPh sb="0" eb="2">
      <t>サンケイ</t>
    </rPh>
    <rPh sb="3" eb="5">
      <t>チュウオウ</t>
    </rPh>
    <phoneticPr fontId="9"/>
  </si>
  <si>
    <t>産経・東部</t>
    <rPh sb="0" eb="2">
      <t>サンケイ</t>
    </rPh>
    <rPh sb="3" eb="5">
      <t>トウブ</t>
    </rPh>
    <phoneticPr fontId="9"/>
  </si>
  <si>
    <t>青森中央</t>
    <rPh sb="0" eb="1">
      <t>アオ</t>
    </rPh>
    <rPh sb="1" eb="2">
      <t>モリ</t>
    </rPh>
    <rPh sb="2" eb="4">
      <t>チュウオウ</t>
    </rPh>
    <phoneticPr fontId="2"/>
  </si>
  <si>
    <t>青森南部</t>
    <rPh sb="0" eb="1">
      <t>アオ</t>
    </rPh>
    <rPh sb="1" eb="2">
      <t>モリ</t>
    </rPh>
    <rPh sb="2" eb="4">
      <t>ナンブ</t>
    </rPh>
    <phoneticPr fontId="2"/>
  </si>
  <si>
    <t>青森西部</t>
    <rPh sb="0" eb="1">
      <t>アオ</t>
    </rPh>
    <rPh sb="1" eb="2">
      <t>モリ</t>
    </rPh>
    <rPh sb="2" eb="4">
      <t>セイブ</t>
    </rPh>
    <phoneticPr fontId="2"/>
  </si>
  <si>
    <t>（内訳）</t>
    <rPh sb="1" eb="3">
      <t>ウチワケ</t>
    </rPh>
    <phoneticPr fontId="9"/>
  </si>
  <si>
    <t>荒川</t>
    <rPh sb="0" eb="2">
      <t>アラカワ</t>
    </rPh>
    <phoneticPr fontId="9"/>
  </si>
  <si>
    <t>合計</t>
    <rPh sb="0" eb="2">
      <t>ゴウケイ</t>
    </rPh>
    <phoneticPr fontId="9"/>
  </si>
  <si>
    <t>デーリー東北</t>
    <rPh sb="4" eb="6">
      <t>トウホク</t>
    </rPh>
    <phoneticPr fontId="2"/>
  </si>
  <si>
    <t>陸奥新報</t>
    <rPh sb="0" eb="2">
      <t>ムツ</t>
    </rPh>
    <rPh sb="2" eb="4">
      <t>シンポウ</t>
    </rPh>
    <phoneticPr fontId="2"/>
  </si>
  <si>
    <t>総枚数</t>
    <phoneticPr fontId="2"/>
  </si>
  <si>
    <t>東奥日報</t>
    <rPh sb="0" eb="2">
      <t>トウオウ</t>
    </rPh>
    <rPh sb="2" eb="4">
      <t>ニッポウ</t>
    </rPh>
    <phoneticPr fontId="2"/>
  </si>
  <si>
    <t>平川市</t>
    <rPh sb="0" eb="2">
      <t>ヒラカワ</t>
    </rPh>
    <rPh sb="2" eb="3">
      <t>シ</t>
    </rPh>
    <phoneticPr fontId="9"/>
  </si>
  <si>
    <t>旧南津軽郡</t>
    <rPh sb="0" eb="1">
      <t>キュウ</t>
    </rPh>
    <rPh sb="1" eb="2">
      <t>ミナミ</t>
    </rPh>
    <rPh sb="2" eb="4">
      <t>ツガル</t>
    </rPh>
    <rPh sb="4" eb="5">
      <t>グン</t>
    </rPh>
    <phoneticPr fontId="9"/>
  </si>
  <si>
    <t>藤崎町</t>
  </si>
  <si>
    <t>旧常盤村</t>
    <rPh sb="0" eb="1">
      <t>キュウ</t>
    </rPh>
    <rPh sb="1" eb="4">
      <t>トキワムラ</t>
    </rPh>
    <phoneticPr fontId="9"/>
  </si>
  <si>
    <t>旧藤崎町</t>
    <rPh sb="0" eb="1">
      <t>キュウ</t>
    </rPh>
    <rPh sb="1" eb="2">
      <t>フジ</t>
    </rPh>
    <rPh sb="2" eb="3">
      <t>サキ</t>
    </rPh>
    <rPh sb="3" eb="4">
      <t>チョウ</t>
    </rPh>
    <phoneticPr fontId="9"/>
  </si>
  <si>
    <t>南津軽郡</t>
    <rPh sb="0" eb="4">
      <t>ミナミツガルグン</t>
    </rPh>
    <phoneticPr fontId="9"/>
  </si>
  <si>
    <t>平川市</t>
    <rPh sb="0" eb="2">
      <t>ヒラカワ</t>
    </rPh>
    <rPh sb="2" eb="3">
      <t>シ</t>
    </rPh>
    <phoneticPr fontId="4"/>
  </si>
  <si>
    <t>朝日</t>
    <rPh sb="0" eb="2">
      <t>アサヒ</t>
    </rPh>
    <phoneticPr fontId="2"/>
  </si>
  <si>
    <t>毎日</t>
    <rPh sb="0" eb="2">
      <t>マイニチ</t>
    </rPh>
    <phoneticPr fontId="2"/>
  </si>
  <si>
    <t>読売</t>
    <rPh sb="0" eb="2">
      <t>ヨミウリ</t>
    </rPh>
    <phoneticPr fontId="2"/>
  </si>
  <si>
    <t>合計</t>
    <rPh sb="0" eb="2">
      <t>ゴウケイ</t>
    </rPh>
    <phoneticPr fontId="9"/>
  </si>
  <si>
    <t>計</t>
    <rPh sb="0" eb="1">
      <t>ケイ</t>
    </rPh>
    <phoneticPr fontId="2"/>
  </si>
  <si>
    <t>蟹田</t>
    <rPh sb="0" eb="2">
      <t>カニタ</t>
    </rPh>
    <phoneticPr fontId="9"/>
  </si>
  <si>
    <t>平舘</t>
    <rPh sb="0" eb="1">
      <t>ヒラ</t>
    </rPh>
    <rPh sb="1" eb="2">
      <t>タテ</t>
    </rPh>
    <phoneticPr fontId="2"/>
  </si>
  <si>
    <t>今別</t>
    <rPh sb="0" eb="2">
      <t>イマベツ</t>
    </rPh>
    <phoneticPr fontId="2"/>
  </si>
  <si>
    <t>三厩</t>
    <rPh sb="0" eb="2">
      <t>ミンマヤ</t>
    </rPh>
    <phoneticPr fontId="2"/>
  </si>
  <si>
    <t>青森市</t>
    <rPh sb="0" eb="2">
      <t>アオモリ</t>
    </rPh>
    <rPh sb="2" eb="3">
      <t>モリオカシ</t>
    </rPh>
    <phoneticPr fontId="2"/>
  </si>
  <si>
    <t>むつ市</t>
    <rPh sb="0" eb="3">
      <t>ムツシ</t>
    </rPh>
    <phoneticPr fontId="9"/>
  </si>
  <si>
    <t>大畑</t>
    <rPh sb="0" eb="2">
      <t>オオハタ</t>
    </rPh>
    <phoneticPr fontId="9"/>
  </si>
  <si>
    <t>大間</t>
    <rPh sb="0" eb="2">
      <t>オオマ</t>
    </rPh>
    <phoneticPr fontId="9"/>
  </si>
  <si>
    <t>易国間</t>
    <rPh sb="0" eb="1">
      <t>イ</t>
    </rPh>
    <rPh sb="1" eb="3">
      <t>コクカン</t>
    </rPh>
    <phoneticPr fontId="9"/>
  </si>
  <si>
    <t>河北折込センター 022-390-7322</t>
    <rPh sb="0" eb="2">
      <t>カホク</t>
    </rPh>
    <rPh sb="2" eb="4">
      <t>オリコミ</t>
    </rPh>
    <phoneticPr fontId="2"/>
  </si>
  <si>
    <t>佐井</t>
    <rPh sb="0" eb="2">
      <t>サイ</t>
    </rPh>
    <phoneticPr fontId="9"/>
  </si>
  <si>
    <t>川内</t>
    <rPh sb="0" eb="2">
      <t>カワウチ</t>
    </rPh>
    <phoneticPr fontId="9"/>
  </si>
  <si>
    <t>脇野沢</t>
    <rPh sb="0" eb="1">
      <t>ワキ</t>
    </rPh>
    <rPh sb="1" eb="3">
      <t>ノザワ</t>
    </rPh>
    <phoneticPr fontId="9"/>
  </si>
  <si>
    <t>東奥日報は予約制となっており、折込日5日前午前中（土・日・祝・祭日除く）が、申込締切となります。</t>
    <rPh sb="0" eb="2">
      <t>トウオウ</t>
    </rPh>
    <rPh sb="2" eb="4">
      <t>ニッポウ</t>
    </rPh>
    <rPh sb="5" eb="8">
      <t>ヨヤクセイ</t>
    </rPh>
    <rPh sb="15" eb="17">
      <t>オリコミ</t>
    </rPh>
    <rPh sb="17" eb="18">
      <t>ビ</t>
    </rPh>
    <rPh sb="18" eb="21">
      <t>５ニチマエ</t>
    </rPh>
    <rPh sb="21" eb="24">
      <t>ゴゼンチュウ</t>
    </rPh>
    <rPh sb="25" eb="26">
      <t>ド</t>
    </rPh>
    <rPh sb="27" eb="28">
      <t>ニチ</t>
    </rPh>
    <rPh sb="29" eb="30">
      <t>シュク</t>
    </rPh>
    <rPh sb="31" eb="33">
      <t>サイジツ</t>
    </rPh>
    <rPh sb="33" eb="34">
      <t>ノゾ</t>
    </rPh>
    <rPh sb="38" eb="40">
      <t>モウシコミ</t>
    </rPh>
    <rPh sb="40" eb="42">
      <t>シメキリ</t>
    </rPh>
    <phoneticPr fontId="9"/>
  </si>
  <si>
    <t>弘前市</t>
    <rPh sb="0" eb="3">
      <t>ヒロサキシ</t>
    </rPh>
    <phoneticPr fontId="9"/>
  </si>
  <si>
    <t>東津軽郡</t>
    <rPh sb="0" eb="4">
      <t>ヒガシツガルグン</t>
    </rPh>
    <phoneticPr fontId="2"/>
  </si>
  <si>
    <t>今別町</t>
    <rPh sb="0" eb="2">
      <t>イマベツ</t>
    </rPh>
    <rPh sb="2" eb="3">
      <t>チョウ</t>
    </rPh>
    <phoneticPr fontId="9"/>
  </si>
  <si>
    <t>小浜</t>
    <rPh sb="0" eb="2">
      <t>コハマ</t>
    </rPh>
    <phoneticPr fontId="2"/>
  </si>
  <si>
    <t>三内</t>
    <rPh sb="0" eb="2">
      <t>サンナイ</t>
    </rPh>
    <phoneticPr fontId="2"/>
  </si>
  <si>
    <t>新城</t>
    <rPh sb="0" eb="2">
      <t>シンシロ</t>
    </rPh>
    <phoneticPr fontId="2"/>
  </si>
  <si>
    <t>石江</t>
    <rPh sb="0" eb="1">
      <t>イシ</t>
    </rPh>
    <rPh sb="1" eb="2">
      <t>エ</t>
    </rPh>
    <phoneticPr fontId="2"/>
  </si>
  <si>
    <t>古川</t>
    <rPh sb="0" eb="2">
      <t>フルカワ</t>
    </rPh>
    <phoneticPr fontId="9"/>
  </si>
  <si>
    <t>平内町</t>
    <rPh sb="0" eb="1">
      <t>ヒラ</t>
    </rPh>
    <rPh sb="1" eb="2">
      <t>ウチ</t>
    </rPh>
    <rPh sb="2" eb="3">
      <t>チョウ</t>
    </rPh>
    <phoneticPr fontId="9"/>
  </si>
  <si>
    <t>蟹田町</t>
    <rPh sb="0" eb="3">
      <t>カニタマチ</t>
    </rPh>
    <phoneticPr fontId="9"/>
  </si>
  <si>
    <t>平館村</t>
    <rPh sb="0" eb="1">
      <t>ヒラ</t>
    </rPh>
    <rPh sb="1" eb="2">
      <t>タチ</t>
    </rPh>
    <rPh sb="2" eb="3">
      <t>ムラ</t>
    </rPh>
    <phoneticPr fontId="9"/>
  </si>
  <si>
    <t>三厩村</t>
    <rPh sb="0" eb="3">
      <t>ミンマヤムラ</t>
    </rPh>
    <phoneticPr fontId="9"/>
  </si>
  <si>
    <t>大間町</t>
    <rPh sb="0" eb="1">
      <t>オオ</t>
    </rPh>
    <rPh sb="1" eb="2">
      <t>マ</t>
    </rPh>
    <rPh sb="2" eb="3">
      <t>チョウ</t>
    </rPh>
    <phoneticPr fontId="9"/>
  </si>
  <si>
    <t>風間浦村</t>
    <rPh sb="0" eb="2">
      <t>カザマ</t>
    </rPh>
    <rPh sb="2" eb="3">
      <t>ウラ</t>
    </rPh>
    <rPh sb="3" eb="4">
      <t>ムラ</t>
    </rPh>
    <phoneticPr fontId="9"/>
  </si>
  <si>
    <t>佐井村</t>
    <rPh sb="0" eb="3">
      <t>サイムラ</t>
    </rPh>
    <phoneticPr fontId="9"/>
  </si>
  <si>
    <t>東津軽郡・むつ市・下北郡・弘前市（中津軽郡）</t>
    <rPh sb="0" eb="4">
      <t>ヒガシツガルグン</t>
    </rPh>
    <rPh sb="5" eb="8">
      <t>ムツシ</t>
    </rPh>
    <rPh sb="9" eb="12">
      <t>シモキタグン</t>
    </rPh>
    <rPh sb="13" eb="16">
      <t>ヒロサキシ</t>
    </rPh>
    <rPh sb="17" eb="21">
      <t>ナカツガルグン</t>
    </rPh>
    <phoneticPr fontId="2"/>
  </si>
  <si>
    <t>（平内町・蓬田村含）</t>
    <rPh sb="1" eb="2">
      <t>ヒラ</t>
    </rPh>
    <rPh sb="2" eb="3">
      <t>ウチ</t>
    </rPh>
    <rPh sb="3" eb="4">
      <t>チョウ</t>
    </rPh>
    <rPh sb="5" eb="7">
      <t>ヨモギダ</t>
    </rPh>
    <rPh sb="7" eb="8">
      <t>ムラ</t>
    </rPh>
    <rPh sb="8" eb="9">
      <t>フク</t>
    </rPh>
    <phoneticPr fontId="9"/>
  </si>
  <si>
    <t>総枚数</t>
    <phoneticPr fontId="2"/>
  </si>
  <si>
    <t>計</t>
    <rPh sb="0" eb="1">
      <t>ケイ</t>
    </rPh>
    <phoneticPr fontId="9"/>
  </si>
  <si>
    <t>合計</t>
    <rPh sb="0" eb="2">
      <t>ゴウケイ</t>
    </rPh>
    <phoneticPr fontId="9"/>
  </si>
  <si>
    <t>合計</t>
    <rPh sb="0" eb="2">
      <t>ゴウケイ</t>
    </rPh>
    <phoneticPr fontId="9"/>
  </si>
  <si>
    <t>計</t>
    <rPh sb="0" eb="1">
      <t>ケイ</t>
    </rPh>
    <phoneticPr fontId="2"/>
  </si>
  <si>
    <t>黒石</t>
    <rPh sb="0" eb="2">
      <t>クロイシ</t>
    </rPh>
    <phoneticPr fontId="9"/>
  </si>
  <si>
    <t>黒石市</t>
    <rPh sb="0" eb="3">
      <t>クロイシシ</t>
    </rPh>
    <phoneticPr fontId="9"/>
  </si>
  <si>
    <t>平賀</t>
    <rPh sb="0" eb="2">
      <t>ヒラガ</t>
    </rPh>
    <phoneticPr fontId="9"/>
  </si>
  <si>
    <t>大鰐</t>
    <rPh sb="0" eb="2">
      <t>オオワニ</t>
    </rPh>
    <phoneticPr fontId="2"/>
  </si>
  <si>
    <t>碇ヶ関</t>
    <rPh sb="0" eb="3">
      <t>イカリガセキ</t>
    </rPh>
    <phoneticPr fontId="9"/>
  </si>
  <si>
    <t>常盤</t>
    <rPh sb="0" eb="2">
      <t>トキワ</t>
    </rPh>
    <phoneticPr fontId="9"/>
  </si>
  <si>
    <t>藤崎</t>
    <rPh sb="0" eb="2">
      <t>フジサキ</t>
    </rPh>
    <phoneticPr fontId="9"/>
  </si>
  <si>
    <t>尾上町</t>
    <rPh sb="0" eb="3">
      <t>オガミチョウ</t>
    </rPh>
    <phoneticPr fontId="9"/>
  </si>
  <si>
    <t>碇ヶ関村</t>
    <rPh sb="0" eb="4">
      <t>イカリガセキムラ</t>
    </rPh>
    <phoneticPr fontId="9"/>
  </si>
  <si>
    <t>尾上</t>
    <rPh sb="0" eb="2">
      <t>オガミチョウ</t>
    </rPh>
    <phoneticPr fontId="9"/>
  </si>
  <si>
    <t>平賀</t>
    <rPh sb="0" eb="2">
      <t>ヒラガチョウ</t>
    </rPh>
    <phoneticPr fontId="9"/>
  </si>
  <si>
    <t>田舎館</t>
    <rPh sb="0" eb="3">
      <t>イナカダテムラ</t>
    </rPh>
    <phoneticPr fontId="9"/>
  </si>
  <si>
    <t>五所川原市</t>
    <rPh sb="0" eb="5">
      <t>ゴショガワラシ</t>
    </rPh>
    <phoneticPr fontId="9"/>
  </si>
  <si>
    <t>六郷</t>
    <rPh sb="0" eb="2">
      <t>ロクゴウ</t>
    </rPh>
    <phoneticPr fontId="2"/>
  </si>
  <si>
    <t>嘉瀬</t>
    <rPh sb="0" eb="2">
      <t>カセ</t>
    </rPh>
    <phoneticPr fontId="2"/>
  </si>
  <si>
    <t>金木</t>
    <rPh sb="0" eb="2">
      <t>カナギ</t>
    </rPh>
    <phoneticPr fontId="2"/>
  </si>
  <si>
    <t>武田</t>
    <rPh sb="0" eb="2">
      <t>タケダ</t>
    </rPh>
    <phoneticPr fontId="9"/>
  </si>
  <si>
    <t>中里</t>
    <rPh sb="0" eb="2">
      <t>ナカサト</t>
    </rPh>
    <phoneticPr fontId="9"/>
  </si>
  <si>
    <t>相内</t>
    <rPh sb="0" eb="2">
      <t>アイウチ</t>
    </rPh>
    <phoneticPr fontId="9"/>
  </si>
  <si>
    <t>小泊</t>
    <rPh sb="0" eb="2">
      <t>コドマリ</t>
    </rPh>
    <phoneticPr fontId="2"/>
  </si>
  <si>
    <t>北津軽郡</t>
    <rPh sb="0" eb="4">
      <t>キタツガルグン</t>
    </rPh>
    <phoneticPr fontId="9"/>
  </si>
  <si>
    <t>平賀町</t>
    <rPh sb="0" eb="3">
      <t>ヒラガチョウ</t>
    </rPh>
    <phoneticPr fontId="9"/>
  </si>
  <si>
    <t>大鰐町</t>
    <rPh sb="0" eb="2">
      <t>オオワニ</t>
    </rPh>
    <rPh sb="2" eb="3">
      <t>チョウ</t>
    </rPh>
    <phoneticPr fontId="9"/>
  </si>
  <si>
    <t>板柳町</t>
    <rPh sb="0" eb="1">
      <t>イタ</t>
    </rPh>
    <rPh sb="1" eb="2">
      <t>ヤナギ</t>
    </rPh>
    <rPh sb="2" eb="3">
      <t>チョウ</t>
    </rPh>
    <phoneticPr fontId="9"/>
  </si>
  <si>
    <t>鶴田町</t>
    <rPh sb="0" eb="3">
      <t>ツルタチョウ</t>
    </rPh>
    <phoneticPr fontId="9"/>
  </si>
  <si>
    <t>中里町</t>
    <rPh sb="0" eb="3">
      <t>ナカサトチョウ</t>
    </rPh>
    <phoneticPr fontId="9"/>
  </si>
  <si>
    <t>小泊村</t>
    <rPh sb="0" eb="3">
      <t>コドマリムラ</t>
    </rPh>
    <phoneticPr fontId="9"/>
  </si>
  <si>
    <t>五所川原</t>
    <rPh sb="0" eb="4">
      <t>ゴショガワラ</t>
    </rPh>
    <phoneticPr fontId="9"/>
  </si>
  <si>
    <t>（中津軽郡含）</t>
    <rPh sb="1" eb="5">
      <t>ナカツガルグン</t>
    </rPh>
    <rPh sb="5" eb="6">
      <t>フク</t>
    </rPh>
    <phoneticPr fontId="9"/>
  </si>
  <si>
    <t>下北郡</t>
    <rPh sb="0" eb="1">
      <t>シタ</t>
    </rPh>
    <rPh sb="1" eb="2">
      <t>キタ</t>
    </rPh>
    <rPh sb="2" eb="3">
      <t>グン</t>
    </rPh>
    <phoneticPr fontId="9"/>
  </si>
  <si>
    <t>旧森田村</t>
    <rPh sb="0" eb="1">
      <t>キュウ</t>
    </rPh>
    <rPh sb="1" eb="3">
      <t>モリタ</t>
    </rPh>
    <rPh sb="3" eb="4">
      <t>ムラ</t>
    </rPh>
    <phoneticPr fontId="9"/>
  </si>
  <si>
    <t>森田</t>
    <rPh sb="0" eb="2">
      <t>モリタ</t>
    </rPh>
    <phoneticPr fontId="9"/>
  </si>
  <si>
    <t>つがる市</t>
    <rPh sb="3" eb="4">
      <t>シ</t>
    </rPh>
    <phoneticPr fontId="4"/>
  </si>
  <si>
    <t>青森県</t>
    <rPh sb="0" eb="1">
      <t>アオ</t>
    </rPh>
    <rPh sb="1" eb="2">
      <t>モリ</t>
    </rPh>
    <rPh sb="2" eb="3">
      <t>イワテケン</t>
    </rPh>
    <phoneticPr fontId="2"/>
  </si>
  <si>
    <t>部数明細書</t>
    <rPh sb="0" eb="2">
      <t>ブスウ</t>
    </rPh>
    <rPh sb="2" eb="4">
      <t>メイサイ</t>
    </rPh>
    <rPh sb="4" eb="5">
      <t>ショ</t>
    </rPh>
    <phoneticPr fontId="2"/>
  </si>
  <si>
    <t>頁枚数</t>
    <rPh sb="0" eb="1">
      <t>ページ</t>
    </rPh>
    <rPh sb="1" eb="3">
      <t>マイスウ</t>
    </rPh>
    <phoneticPr fontId="2"/>
  </si>
  <si>
    <t>東奥日報</t>
    <rPh sb="0" eb="2">
      <t>トウオウ</t>
    </rPh>
    <rPh sb="2" eb="4">
      <t>ニッポウ</t>
    </rPh>
    <phoneticPr fontId="2"/>
  </si>
  <si>
    <t>毎日</t>
    <rPh sb="0" eb="2">
      <t>マイニチ</t>
    </rPh>
    <phoneticPr fontId="2"/>
  </si>
  <si>
    <t>読売</t>
    <rPh sb="0" eb="2">
      <t>ヨミウリ</t>
    </rPh>
    <phoneticPr fontId="2"/>
  </si>
  <si>
    <t>陸奥新報</t>
    <rPh sb="0" eb="2">
      <t>ムツ</t>
    </rPh>
    <rPh sb="2" eb="4">
      <t>シンポウ</t>
    </rPh>
    <phoneticPr fontId="2"/>
  </si>
  <si>
    <t>木造</t>
    <rPh sb="0" eb="1">
      <t>キ</t>
    </rPh>
    <rPh sb="1" eb="2">
      <t>ツク</t>
    </rPh>
    <phoneticPr fontId="9"/>
  </si>
  <si>
    <t>柏</t>
    <rPh sb="0" eb="1">
      <t>カシワ</t>
    </rPh>
    <phoneticPr fontId="9"/>
  </si>
  <si>
    <t>稲垣</t>
    <rPh sb="0" eb="2">
      <t>イナガキ</t>
    </rPh>
    <phoneticPr fontId="9"/>
  </si>
  <si>
    <t>車力</t>
    <rPh sb="0" eb="2">
      <t>シャリキ</t>
    </rPh>
    <phoneticPr fontId="9"/>
  </si>
  <si>
    <t>鳴沢</t>
    <rPh sb="0" eb="2">
      <t>ナルサワ</t>
    </rPh>
    <phoneticPr fontId="9"/>
  </si>
  <si>
    <t>北金ヶ沢</t>
    <rPh sb="0" eb="1">
      <t>キタ</t>
    </rPh>
    <rPh sb="1" eb="2">
      <t>カナ</t>
    </rPh>
    <rPh sb="3" eb="4">
      <t>サワ</t>
    </rPh>
    <phoneticPr fontId="9"/>
  </si>
  <si>
    <t>深浦</t>
    <rPh sb="0" eb="2">
      <t>フカウラ</t>
    </rPh>
    <phoneticPr fontId="9"/>
  </si>
  <si>
    <t>岩崎</t>
    <rPh sb="0" eb="2">
      <t>イワサキ</t>
    </rPh>
    <phoneticPr fontId="9"/>
  </si>
  <si>
    <t>鯵ヶ沢町</t>
    <rPh sb="0" eb="1">
      <t>アジ</t>
    </rPh>
    <rPh sb="2" eb="3">
      <t>サワ</t>
    </rPh>
    <rPh sb="3" eb="4">
      <t>チョウ</t>
    </rPh>
    <phoneticPr fontId="9"/>
  </si>
  <si>
    <t>深浦町</t>
    <rPh sb="0" eb="2">
      <t>フカウラ</t>
    </rPh>
    <rPh sb="2" eb="3">
      <t>チョウ</t>
    </rPh>
    <phoneticPr fontId="9"/>
  </si>
  <si>
    <t>岩崎村</t>
    <rPh sb="0" eb="3">
      <t>イワサキムラ</t>
    </rPh>
    <phoneticPr fontId="9"/>
  </si>
  <si>
    <t>黒石市・南津軽郡・五所川原市</t>
    <rPh sb="0" eb="3">
      <t>クロイシシ</t>
    </rPh>
    <rPh sb="4" eb="8">
      <t>ミナミツガルグン</t>
    </rPh>
    <rPh sb="9" eb="14">
      <t>ゴショガワラシ</t>
    </rPh>
    <phoneticPr fontId="2"/>
  </si>
  <si>
    <t>合計</t>
    <rPh sb="0" eb="2">
      <t>ゴウケイ</t>
    </rPh>
    <phoneticPr fontId="9"/>
  </si>
  <si>
    <t>デーリー東北</t>
    <rPh sb="4" eb="6">
      <t>トウホク</t>
    </rPh>
    <phoneticPr fontId="2"/>
  </si>
  <si>
    <t>朝日</t>
    <rPh sb="0" eb="2">
      <t>アサヒ</t>
    </rPh>
    <phoneticPr fontId="2"/>
  </si>
  <si>
    <t>毎日</t>
    <rPh sb="0" eb="2">
      <t>マイニチ</t>
    </rPh>
    <phoneticPr fontId="2"/>
  </si>
  <si>
    <t>読売</t>
    <rPh sb="0" eb="2">
      <t>ヨミウリ</t>
    </rPh>
    <phoneticPr fontId="2"/>
  </si>
  <si>
    <t>三戸</t>
    <rPh sb="0" eb="2">
      <t>サンノヘ</t>
    </rPh>
    <phoneticPr fontId="9"/>
  </si>
  <si>
    <t>田子</t>
    <rPh sb="0" eb="2">
      <t>タゴ</t>
    </rPh>
    <phoneticPr fontId="9"/>
  </si>
  <si>
    <t>三戸町</t>
    <rPh sb="0" eb="2">
      <t>サンノヘ</t>
    </rPh>
    <rPh sb="2" eb="3">
      <t>チョウ</t>
    </rPh>
    <phoneticPr fontId="9"/>
  </si>
  <si>
    <t>田子町</t>
    <rPh sb="0" eb="2">
      <t>タゴ</t>
    </rPh>
    <rPh sb="2" eb="3">
      <t>マチ</t>
    </rPh>
    <phoneticPr fontId="9"/>
  </si>
  <si>
    <t>名川町</t>
    <rPh sb="0" eb="2">
      <t>ナガワ</t>
    </rPh>
    <rPh sb="2" eb="3">
      <t>チョウ</t>
    </rPh>
    <phoneticPr fontId="9"/>
  </si>
  <si>
    <t>南部町</t>
    <rPh sb="0" eb="2">
      <t>ナンブ</t>
    </rPh>
    <rPh sb="2" eb="3">
      <t>チョウ</t>
    </rPh>
    <phoneticPr fontId="9"/>
  </si>
  <si>
    <t>五戸町</t>
    <rPh sb="0" eb="2">
      <t>ゴノヘ</t>
    </rPh>
    <rPh sb="2" eb="3">
      <t>チョウ</t>
    </rPh>
    <phoneticPr fontId="9"/>
  </si>
  <si>
    <t>新郷村</t>
    <rPh sb="0" eb="1">
      <t>シン</t>
    </rPh>
    <rPh sb="1" eb="2">
      <t>サト</t>
    </rPh>
    <rPh sb="2" eb="3">
      <t>ムラ</t>
    </rPh>
    <phoneticPr fontId="9"/>
  </si>
  <si>
    <t>倉石村</t>
    <rPh sb="0" eb="3">
      <t>クライシムラ</t>
    </rPh>
    <phoneticPr fontId="9"/>
  </si>
  <si>
    <t>階上町</t>
    <rPh sb="0" eb="3">
      <t>ハシカミチョウ</t>
    </rPh>
    <phoneticPr fontId="9"/>
  </si>
  <si>
    <t>三戸郡</t>
    <rPh sb="0" eb="3">
      <t>サンノヘグン</t>
    </rPh>
    <phoneticPr fontId="9"/>
  </si>
  <si>
    <t>白銀</t>
    <rPh sb="0" eb="2">
      <t>シロガネ</t>
    </rPh>
    <phoneticPr fontId="9"/>
  </si>
  <si>
    <t>長谷川本店</t>
    <rPh sb="0" eb="3">
      <t>ハセガワ</t>
    </rPh>
    <rPh sb="3" eb="5">
      <t>ホンテン</t>
    </rPh>
    <phoneticPr fontId="9"/>
  </si>
  <si>
    <t>売市</t>
    <rPh sb="0" eb="1">
      <t>ウ</t>
    </rPh>
    <rPh sb="1" eb="2">
      <t>イチ</t>
    </rPh>
    <phoneticPr fontId="9"/>
  </si>
  <si>
    <t>八戸中央</t>
    <rPh sb="0" eb="2">
      <t>ハチノヘ</t>
    </rPh>
    <rPh sb="2" eb="4">
      <t>チュウオウ</t>
    </rPh>
    <phoneticPr fontId="9"/>
  </si>
  <si>
    <t>高瀬本店</t>
    <rPh sb="0" eb="2">
      <t>タカセ</t>
    </rPh>
    <rPh sb="2" eb="4">
      <t>ホンテン</t>
    </rPh>
    <phoneticPr fontId="9"/>
  </si>
  <si>
    <t>湊</t>
    <rPh sb="0" eb="1">
      <t>ミナト</t>
    </rPh>
    <phoneticPr fontId="9"/>
  </si>
  <si>
    <t>小中野</t>
    <rPh sb="0" eb="1">
      <t>オ</t>
    </rPh>
    <rPh sb="1" eb="3">
      <t>ナカノ</t>
    </rPh>
    <phoneticPr fontId="9"/>
  </si>
  <si>
    <t>旭ヶ丘</t>
    <rPh sb="0" eb="3">
      <t>アサヒガオカ</t>
    </rPh>
    <phoneticPr fontId="9"/>
  </si>
  <si>
    <t>種差</t>
    <rPh sb="0" eb="2">
      <t>タネサシ</t>
    </rPh>
    <phoneticPr fontId="9"/>
  </si>
  <si>
    <t>三戸郡・八戸市</t>
    <rPh sb="0" eb="3">
      <t>サンノヘグン</t>
    </rPh>
    <rPh sb="4" eb="7">
      <t>ハチノヘシ</t>
    </rPh>
    <phoneticPr fontId="2"/>
  </si>
  <si>
    <t>八戸市</t>
    <rPh sb="0" eb="3">
      <t>ハチノヘシ</t>
    </rPh>
    <phoneticPr fontId="9"/>
  </si>
  <si>
    <t>（三戸郡含）</t>
    <rPh sb="1" eb="4">
      <t>サンノヘグン</t>
    </rPh>
    <rPh sb="4" eb="5">
      <t>フク</t>
    </rPh>
    <phoneticPr fontId="9"/>
  </si>
  <si>
    <t>下田</t>
    <rPh sb="0" eb="2">
      <t>シモダ</t>
    </rPh>
    <phoneticPr fontId="9"/>
  </si>
  <si>
    <t>六戸</t>
    <rPh sb="0" eb="2">
      <t>ロクノヘ</t>
    </rPh>
    <phoneticPr fontId="9"/>
  </si>
  <si>
    <t>七戸</t>
    <rPh sb="0" eb="2">
      <t>シチノヘ</t>
    </rPh>
    <phoneticPr fontId="9"/>
  </si>
  <si>
    <t>上北町</t>
    <rPh sb="0" eb="3">
      <t>カミキタチョウ</t>
    </rPh>
    <phoneticPr fontId="9"/>
  </si>
  <si>
    <t>乙供</t>
    <rPh sb="0" eb="2">
      <t>オットモ</t>
    </rPh>
    <phoneticPr fontId="9"/>
  </si>
  <si>
    <t>天間林</t>
    <rPh sb="0" eb="3">
      <t>テンマバヤシ</t>
    </rPh>
    <phoneticPr fontId="9"/>
  </si>
  <si>
    <t>野辺地</t>
    <rPh sb="0" eb="3">
      <t>ノヘジ</t>
    </rPh>
    <phoneticPr fontId="9"/>
  </si>
  <si>
    <t>泊</t>
    <rPh sb="0" eb="1">
      <t>トマリ</t>
    </rPh>
    <phoneticPr fontId="9"/>
  </si>
  <si>
    <t>横浜</t>
    <rPh sb="0" eb="2">
      <t>ヨコハマ</t>
    </rPh>
    <phoneticPr fontId="9"/>
  </si>
  <si>
    <t>下田町</t>
    <rPh sb="0" eb="3">
      <t>シモダチョウ</t>
    </rPh>
    <phoneticPr fontId="9"/>
  </si>
  <si>
    <t>六戸町</t>
    <rPh sb="0" eb="2">
      <t>ロクノヘ</t>
    </rPh>
    <rPh sb="2" eb="3">
      <t>チョウ</t>
    </rPh>
    <phoneticPr fontId="9"/>
  </si>
  <si>
    <t>七戸町</t>
    <rPh sb="0" eb="2">
      <t>シチノヘ</t>
    </rPh>
    <rPh sb="2" eb="3">
      <t>チョウ</t>
    </rPh>
    <phoneticPr fontId="9"/>
  </si>
  <si>
    <t>東北町</t>
    <rPh sb="0" eb="2">
      <t>トウホク</t>
    </rPh>
    <rPh sb="2" eb="3">
      <t>チョウ</t>
    </rPh>
    <phoneticPr fontId="9"/>
  </si>
  <si>
    <t>天間林村</t>
    <rPh sb="0" eb="4">
      <t>テンマバヤシムラ</t>
    </rPh>
    <phoneticPr fontId="9"/>
  </si>
  <si>
    <t>野辺地町</t>
    <rPh sb="0" eb="4">
      <t>ノヘジマチ</t>
    </rPh>
    <phoneticPr fontId="9"/>
  </si>
  <si>
    <t>六ヶ所村</t>
    <rPh sb="0" eb="4">
      <t>ロッカショムラ</t>
    </rPh>
    <phoneticPr fontId="9"/>
  </si>
  <si>
    <t>横浜町</t>
    <rPh sb="0" eb="3">
      <t>ヨコハマチョウ</t>
    </rPh>
    <phoneticPr fontId="9"/>
  </si>
  <si>
    <t>上北郡</t>
    <rPh sb="0" eb="3">
      <t>カミキタグン</t>
    </rPh>
    <phoneticPr fontId="9"/>
  </si>
  <si>
    <t>上北郡・十和田市・三沢市</t>
    <rPh sb="0" eb="3">
      <t>カミキタグン</t>
    </rPh>
    <rPh sb="4" eb="8">
      <t>トワダシ</t>
    </rPh>
    <rPh sb="9" eb="12">
      <t>ミサワシ</t>
    </rPh>
    <phoneticPr fontId="2"/>
  </si>
  <si>
    <t>十和田北</t>
    <rPh sb="0" eb="3">
      <t>トワダ</t>
    </rPh>
    <rPh sb="3" eb="4">
      <t>キタ</t>
    </rPh>
    <phoneticPr fontId="9"/>
  </si>
  <si>
    <t>十和田南</t>
    <rPh sb="0" eb="3">
      <t>トワダ</t>
    </rPh>
    <rPh sb="3" eb="4">
      <t>ミナミ</t>
    </rPh>
    <phoneticPr fontId="9"/>
  </si>
  <si>
    <t>十和田市</t>
    <rPh sb="0" eb="4">
      <t>トワダシ</t>
    </rPh>
    <phoneticPr fontId="9"/>
  </si>
  <si>
    <t>（上北郡含）</t>
    <rPh sb="1" eb="4">
      <t>カミキタグン</t>
    </rPh>
    <rPh sb="4" eb="5">
      <t>フク</t>
    </rPh>
    <phoneticPr fontId="9"/>
  </si>
  <si>
    <t>三沢</t>
    <rPh sb="0" eb="2">
      <t>ミサワ</t>
    </rPh>
    <phoneticPr fontId="9"/>
  </si>
  <si>
    <t>三沢市</t>
    <rPh sb="0" eb="3">
      <t>ミサワシ</t>
    </rPh>
    <phoneticPr fontId="9"/>
  </si>
  <si>
    <t>代理店</t>
    <phoneticPr fontId="9"/>
  </si>
  <si>
    <t>代理店</t>
    <phoneticPr fontId="9"/>
  </si>
  <si>
    <t>日経・中央</t>
    <rPh sb="0" eb="2">
      <t>ニッケイ</t>
    </rPh>
    <rPh sb="3" eb="5">
      <t>チュウオウ</t>
    </rPh>
    <phoneticPr fontId="9"/>
  </si>
  <si>
    <t>日経・東部</t>
    <rPh sb="0" eb="2">
      <t>ニッケイ</t>
    </rPh>
    <rPh sb="3" eb="5">
      <t>トウブ</t>
    </rPh>
    <phoneticPr fontId="9"/>
  </si>
  <si>
    <t>旧木造町</t>
    <rPh sb="0" eb="1">
      <t>キュウ</t>
    </rPh>
    <rPh sb="1" eb="2">
      <t>キ</t>
    </rPh>
    <rPh sb="2" eb="3">
      <t>ツク</t>
    </rPh>
    <rPh sb="3" eb="4">
      <t>チョウ</t>
    </rPh>
    <phoneticPr fontId="9"/>
  </si>
  <si>
    <t>旧川内町</t>
    <rPh sb="0" eb="1">
      <t>キュウ</t>
    </rPh>
    <rPh sb="1" eb="4">
      <t>カワウチチョウ</t>
    </rPh>
    <phoneticPr fontId="9"/>
  </si>
  <si>
    <t>旧脇野沢村</t>
    <rPh sb="0" eb="1">
      <t>キュウ</t>
    </rPh>
    <rPh sb="1" eb="3">
      <t>ワキノ</t>
    </rPh>
    <rPh sb="3" eb="4">
      <t>ザワ</t>
    </rPh>
    <rPh sb="4" eb="5">
      <t>ムラ</t>
    </rPh>
    <phoneticPr fontId="9"/>
  </si>
  <si>
    <t>旧大畑町</t>
    <rPh sb="0" eb="1">
      <t>キュウ</t>
    </rPh>
    <rPh sb="1" eb="4">
      <t>オオハタチョウ</t>
    </rPh>
    <phoneticPr fontId="9"/>
  </si>
  <si>
    <t>旧金木町</t>
    <rPh sb="0" eb="1">
      <t>キュウ</t>
    </rPh>
    <rPh sb="1" eb="3">
      <t>カナギ</t>
    </rPh>
    <rPh sb="3" eb="4">
      <t>チョウ</t>
    </rPh>
    <phoneticPr fontId="9"/>
  </si>
  <si>
    <t>旧市浦町</t>
    <rPh sb="0" eb="1">
      <t>キュウ</t>
    </rPh>
    <rPh sb="1" eb="3">
      <t>イチウラ</t>
    </rPh>
    <rPh sb="3" eb="4">
      <t>チョウ</t>
    </rPh>
    <phoneticPr fontId="9"/>
  </si>
  <si>
    <t>つがる市</t>
    <rPh sb="3" eb="4">
      <t>シ</t>
    </rPh>
    <phoneticPr fontId="9"/>
  </si>
  <si>
    <t>合計</t>
    <rPh sb="0" eb="1">
      <t>ゴウ</t>
    </rPh>
    <rPh sb="1" eb="2">
      <t>ケイ</t>
    </rPh>
    <phoneticPr fontId="9"/>
  </si>
  <si>
    <t>旧柏村</t>
    <rPh sb="0" eb="1">
      <t>キュウ</t>
    </rPh>
    <rPh sb="1" eb="3">
      <t>カシワムラ</t>
    </rPh>
    <phoneticPr fontId="9"/>
  </si>
  <si>
    <t>旧稲垣村</t>
    <rPh sb="0" eb="1">
      <t>キュウ</t>
    </rPh>
    <rPh sb="1" eb="4">
      <t>イナガキムラ</t>
    </rPh>
    <phoneticPr fontId="9"/>
  </si>
  <si>
    <t>旧車力村</t>
    <rPh sb="0" eb="1">
      <t>キュウ</t>
    </rPh>
    <rPh sb="1" eb="4">
      <t>シャリキムラ</t>
    </rPh>
    <phoneticPr fontId="9"/>
  </si>
  <si>
    <t>石川</t>
    <rPh sb="0" eb="2">
      <t>イシカワ</t>
    </rPh>
    <phoneticPr fontId="9"/>
  </si>
  <si>
    <t>名川</t>
    <rPh sb="0" eb="2">
      <t>ナガワ</t>
    </rPh>
    <phoneticPr fontId="9"/>
  </si>
  <si>
    <t>読売大湊</t>
    <rPh sb="0" eb="2">
      <t>ヨミウリ</t>
    </rPh>
    <rPh sb="2" eb="4">
      <t>オオミナト</t>
    </rPh>
    <phoneticPr fontId="9"/>
  </si>
  <si>
    <t>合売店は3紙以上で銘柄指定はできません。</t>
    <rPh sb="0" eb="1">
      <t>ゴウ</t>
    </rPh>
    <rPh sb="1" eb="3">
      <t>バイテン</t>
    </rPh>
    <rPh sb="5" eb="6">
      <t>シ</t>
    </rPh>
    <rPh sb="6" eb="8">
      <t>イジョウ</t>
    </rPh>
    <rPh sb="9" eb="11">
      <t>メイガラ</t>
    </rPh>
    <rPh sb="11" eb="13">
      <t>シテイ</t>
    </rPh>
    <phoneticPr fontId="9"/>
  </si>
  <si>
    <t>西部岡</t>
    <rPh sb="0" eb="2">
      <t>セイブ</t>
    </rPh>
    <rPh sb="2" eb="3">
      <t>オカ</t>
    </rPh>
    <phoneticPr fontId="9"/>
  </si>
  <si>
    <t>浪岡</t>
    <phoneticPr fontId="9"/>
  </si>
  <si>
    <t>鯵ヶ沢</t>
    <rPh sb="0" eb="3">
      <t>アジガサワ</t>
    </rPh>
    <phoneticPr fontId="9"/>
  </si>
  <si>
    <t>中央青柳堤</t>
    <rPh sb="0" eb="2">
      <t>チュウオウ</t>
    </rPh>
    <rPh sb="2" eb="3">
      <t>アオ</t>
    </rPh>
    <rPh sb="3" eb="4">
      <t>ヤナギ</t>
    </rPh>
    <rPh sb="4" eb="5">
      <t>ツツミ</t>
    </rPh>
    <phoneticPr fontId="9"/>
  </si>
  <si>
    <t>青森西部</t>
    <rPh sb="0" eb="2">
      <t>アオモリ</t>
    </rPh>
    <rPh sb="2" eb="4">
      <t>セイブ</t>
    </rPh>
    <phoneticPr fontId="2"/>
  </si>
  <si>
    <t>計</t>
    <phoneticPr fontId="9"/>
  </si>
  <si>
    <t>平内</t>
    <rPh sb="0" eb="2">
      <t>ヒラナイ</t>
    </rPh>
    <phoneticPr fontId="2"/>
  </si>
  <si>
    <t>青森原別</t>
    <rPh sb="0" eb="2">
      <t>アオモリ</t>
    </rPh>
    <rPh sb="2" eb="3">
      <t>ハラ</t>
    </rPh>
    <rPh sb="3" eb="4">
      <t>ベツ</t>
    </rPh>
    <phoneticPr fontId="9"/>
  </si>
  <si>
    <t>城東高田</t>
    <rPh sb="0" eb="2">
      <t>ジョウトウ</t>
    </rPh>
    <rPh sb="2" eb="4">
      <t>タカダ</t>
    </rPh>
    <phoneticPr fontId="2"/>
  </si>
  <si>
    <t>南部剣吉</t>
    <rPh sb="0" eb="2">
      <t>ナンブ</t>
    </rPh>
    <rPh sb="2" eb="3">
      <t>ケン</t>
    </rPh>
    <rPh sb="3" eb="4">
      <t>キチ</t>
    </rPh>
    <phoneticPr fontId="9"/>
  </si>
  <si>
    <t>読売大学前</t>
    <rPh sb="0" eb="2">
      <t>ヨミウリ</t>
    </rPh>
    <rPh sb="2" eb="4">
      <t>ダイガク</t>
    </rPh>
    <rPh sb="4" eb="5">
      <t>マエ</t>
    </rPh>
    <phoneticPr fontId="9"/>
  </si>
  <si>
    <t>読売城西</t>
    <rPh sb="0" eb="2">
      <t>ヨミウリ</t>
    </rPh>
    <rPh sb="2" eb="3">
      <t>シロ</t>
    </rPh>
    <rPh sb="3" eb="4">
      <t>ニシ</t>
    </rPh>
    <phoneticPr fontId="9"/>
  </si>
  <si>
    <t>日経大学前</t>
    <rPh sb="0" eb="2">
      <t>ニッケイ</t>
    </rPh>
    <rPh sb="2" eb="5">
      <t>ダイガクマエ</t>
    </rPh>
    <phoneticPr fontId="9"/>
  </si>
  <si>
    <t>新郷倉石</t>
    <rPh sb="0" eb="1">
      <t>ニイ</t>
    </rPh>
    <rPh sb="1" eb="2">
      <t>サト</t>
    </rPh>
    <rPh sb="2" eb="4">
      <t>クライシ</t>
    </rPh>
    <phoneticPr fontId="9"/>
  </si>
  <si>
    <t>中居林</t>
    <rPh sb="0" eb="2">
      <t>ナカイ</t>
    </rPh>
    <rPh sb="2" eb="3">
      <t>ハヤシ</t>
    </rPh>
    <phoneticPr fontId="9"/>
  </si>
  <si>
    <t>五所駅前</t>
    <phoneticPr fontId="9"/>
  </si>
  <si>
    <t>エルム通</t>
    <phoneticPr fontId="9"/>
  </si>
  <si>
    <t>五所東部</t>
    <rPh sb="2" eb="4">
      <t>トウブ</t>
    </rPh>
    <phoneticPr fontId="9"/>
  </si>
  <si>
    <t>西部※中央と東部に統合。</t>
    <rPh sb="0" eb="2">
      <t>セイブ</t>
    </rPh>
    <rPh sb="3" eb="5">
      <t>チュウオウ</t>
    </rPh>
    <rPh sb="6" eb="8">
      <t>トウブ</t>
    </rPh>
    <rPh sb="9" eb="11">
      <t>トウゴウ</t>
    </rPh>
    <phoneticPr fontId="9"/>
  </si>
  <si>
    <t>西部※中央と東部に統合。</t>
    <rPh sb="0" eb="2">
      <t>セイブ</t>
    </rPh>
    <phoneticPr fontId="9"/>
  </si>
  <si>
    <t>北津軽郡・つるが市・西津軽郡</t>
    <rPh sb="0" eb="4">
      <t>キタツガルグン</t>
    </rPh>
    <rPh sb="8" eb="9">
      <t>シ</t>
    </rPh>
    <rPh sb="10" eb="14">
      <t>ニシツガルグン</t>
    </rPh>
    <phoneticPr fontId="2"/>
  </si>
  <si>
    <t>※中央と東部に統合。一部下田・三沢月館へ</t>
    <phoneticPr fontId="9"/>
  </si>
  <si>
    <t>西部※</t>
    <rPh sb="0" eb="2">
      <t>セイブ</t>
    </rPh>
    <phoneticPr fontId="9"/>
  </si>
  <si>
    <t>日経・西部※</t>
    <rPh sb="0" eb="2">
      <t>ニッケイ</t>
    </rPh>
    <rPh sb="3" eb="5">
      <t>セイブ</t>
    </rPh>
    <phoneticPr fontId="9"/>
  </si>
  <si>
    <t>青森金沢</t>
    <rPh sb="0" eb="2">
      <t>アオモリ</t>
    </rPh>
    <rPh sb="2" eb="4">
      <t>カナザワ</t>
    </rPh>
    <phoneticPr fontId="9"/>
  </si>
  <si>
    <t>青森旭町</t>
    <rPh sb="0" eb="2">
      <t>アオモリ</t>
    </rPh>
    <rPh sb="2" eb="3">
      <t>アサヒ</t>
    </rPh>
    <rPh sb="3" eb="4">
      <t>マチ</t>
    </rPh>
    <phoneticPr fontId="9"/>
  </si>
  <si>
    <t>黒石小山内</t>
    <rPh sb="0" eb="2">
      <t>クロイシ</t>
    </rPh>
    <rPh sb="2" eb="5">
      <t>オサナイ</t>
    </rPh>
    <phoneticPr fontId="9"/>
  </si>
  <si>
    <t>中央斎藤※黒石小山内と統合</t>
    <rPh sb="0" eb="2">
      <t>チュウオウ</t>
    </rPh>
    <rPh sb="2" eb="4">
      <t>サイトウ</t>
    </rPh>
    <rPh sb="5" eb="7">
      <t>クロイシ</t>
    </rPh>
    <phoneticPr fontId="2"/>
  </si>
  <si>
    <t>東奥日報は予約制となっており、折込日5日前午前中（土・日・祝・祭日除く）が、申込締切となります。</t>
    <rPh sb="0" eb="2">
      <t>トウオウ</t>
    </rPh>
    <rPh sb="2" eb="4">
      <t>ニッポウ</t>
    </rPh>
    <rPh sb="5" eb="8">
      <t>ヨヤクセイ</t>
    </rPh>
    <rPh sb="15" eb="17">
      <t>オリコミ</t>
    </rPh>
    <rPh sb="17" eb="18">
      <t>ビ</t>
    </rPh>
    <rPh sb="18" eb="21">
      <t>５ニチマエ</t>
    </rPh>
    <rPh sb="21" eb="24">
      <t>ゴゼンチュウ</t>
    </rPh>
    <rPh sb="25" eb="26">
      <t>ド</t>
    </rPh>
    <rPh sb="27" eb="28">
      <t>ニチ</t>
    </rPh>
    <rPh sb="29" eb="30">
      <t>シュク</t>
    </rPh>
    <rPh sb="31" eb="33">
      <t>サイジツ</t>
    </rPh>
    <rPh sb="33" eb="34">
      <t>ノゾ</t>
    </rPh>
    <rPh sb="38" eb="40">
      <t>モウシコミ</t>
    </rPh>
    <rPh sb="40" eb="42">
      <t>シメキリ</t>
    </rPh>
    <phoneticPr fontId="9"/>
  </si>
  <si>
    <t>青森造道</t>
    <rPh sb="0" eb="2">
      <t>アオモリ</t>
    </rPh>
    <rPh sb="2" eb="4">
      <t>ツクリミチ</t>
    </rPh>
    <phoneticPr fontId="9"/>
  </si>
  <si>
    <t>青森西滝</t>
    <rPh sb="0" eb="2">
      <t>アオモリ</t>
    </rPh>
    <rPh sb="2" eb="3">
      <t>ニシ</t>
    </rPh>
    <rPh sb="3" eb="4">
      <t>タキ</t>
    </rPh>
    <phoneticPr fontId="9"/>
  </si>
  <si>
    <t>部数</t>
    <rPh sb="0" eb="2">
      <t>ブスウ</t>
    </rPh>
    <phoneticPr fontId="9"/>
  </si>
  <si>
    <t>折込数</t>
    <rPh sb="2" eb="3">
      <t>スウ</t>
    </rPh>
    <phoneticPr fontId="9"/>
  </si>
  <si>
    <t>産経</t>
    <rPh sb="0" eb="2">
      <t>サンケイ</t>
    </rPh>
    <phoneticPr fontId="4"/>
  </si>
  <si>
    <t>青森中部</t>
    <rPh sb="0" eb="1">
      <t>アオ</t>
    </rPh>
    <rPh sb="1" eb="2">
      <t>モリ</t>
    </rPh>
    <rPh sb="2" eb="4">
      <t>チュウブ</t>
    </rPh>
    <phoneticPr fontId="2"/>
  </si>
  <si>
    <t>(内訳)</t>
    <rPh sb="1" eb="3">
      <t>ウチワケ</t>
    </rPh>
    <phoneticPr fontId="2"/>
  </si>
  <si>
    <t>戸山</t>
    <rPh sb="0" eb="2">
      <t>トヤマ</t>
    </rPh>
    <phoneticPr fontId="9"/>
  </si>
  <si>
    <t>（内訳）</t>
    <phoneticPr fontId="9"/>
  </si>
  <si>
    <t>幸畑</t>
    <rPh sb="0" eb="1">
      <t>サチ</t>
    </rPh>
    <rPh sb="1" eb="2">
      <t>ハタ</t>
    </rPh>
    <phoneticPr fontId="9"/>
  </si>
  <si>
    <t>岩木</t>
    <rPh sb="0" eb="2">
      <t>イワキ</t>
    </rPh>
    <phoneticPr fontId="9"/>
  </si>
  <si>
    <t>陸奥 西目屋</t>
    <phoneticPr fontId="9"/>
  </si>
  <si>
    <t>弘前土手町</t>
    <rPh sb="0" eb="2">
      <t>ヒロサキ</t>
    </rPh>
    <rPh sb="2" eb="5">
      <t>ドテマチ</t>
    </rPh>
    <phoneticPr fontId="9"/>
  </si>
  <si>
    <t>河北折込センター 022-390-7322</t>
    <phoneticPr fontId="9"/>
  </si>
  <si>
    <t>八戸東部</t>
    <rPh sb="0" eb="2">
      <t>ハチノヘ</t>
    </rPh>
    <rPh sb="2" eb="4">
      <t>トウブ</t>
    </rPh>
    <phoneticPr fontId="9"/>
  </si>
  <si>
    <t>八戸中央</t>
    <rPh sb="0" eb="2">
      <t>ハチノヘ</t>
    </rPh>
    <rPh sb="2" eb="4">
      <t>チュウオウ</t>
    </rPh>
    <phoneticPr fontId="9"/>
  </si>
  <si>
    <t>八戸西部</t>
    <rPh sb="0" eb="2">
      <t>ハチノヘ</t>
    </rPh>
    <rPh sb="2" eb="4">
      <t>セイブ</t>
    </rPh>
    <phoneticPr fontId="9"/>
  </si>
  <si>
    <t>八戸北部</t>
    <rPh sb="0" eb="2">
      <t>ハチノヘ</t>
    </rPh>
    <rPh sb="2" eb="4">
      <t>ホクブ</t>
    </rPh>
    <phoneticPr fontId="9"/>
  </si>
  <si>
    <t>弘前城東 計</t>
    <rPh sb="0" eb="2">
      <t>ヒロサキ</t>
    </rPh>
    <rPh sb="2" eb="4">
      <t>ジョウトウ</t>
    </rPh>
    <rPh sb="5" eb="6">
      <t>ケイ</t>
    </rPh>
    <phoneticPr fontId="2"/>
  </si>
  <si>
    <t>岩木</t>
    <phoneticPr fontId="9"/>
  </si>
  <si>
    <t>桔梗野</t>
    <phoneticPr fontId="9"/>
  </si>
  <si>
    <t>弘前青山</t>
    <phoneticPr fontId="9"/>
  </si>
  <si>
    <t>広告主名</t>
    <phoneticPr fontId="9"/>
  </si>
  <si>
    <t>むつ西部</t>
    <rPh sb="2" eb="4">
      <t>セイブ</t>
    </rPh>
    <phoneticPr fontId="9"/>
  </si>
  <si>
    <t>むつ南部</t>
    <rPh sb="2" eb="4">
      <t>ナンブ</t>
    </rPh>
    <phoneticPr fontId="9"/>
  </si>
  <si>
    <t>むつ東部</t>
    <rPh sb="2" eb="4">
      <t>トウブ</t>
    </rPh>
    <phoneticPr fontId="9"/>
  </si>
  <si>
    <t>日経西部</t>
    <rPh sb="0" eb="2">
      <t>ニッケイ</t>
    </rPh>
    <rPh sb="2" eb="4">
      <t>セイブ</t>
    </rPh>
    <phoneticPr fontId="9"/>
  </si>
  <si>
    <t>日経東部</t>
    <rPh sb="0" eb="2">
      <t>ニッケイ</t>
    </rPh>
    <rPh sb="2" eb="4">
      <t>トウブ</t>
    </rPh>
    <phoneticPr fontId="9"/>
  </si>
  <si>
    <t>日経南部</t>
    <rPh sb="0" eb="2">
      <t>ニッケイ</t>
    </rPh>
    <rPh sb="2" eb="4">
      <t>ナンブ</t>
    </rPh>
    <phoneticPr fontId="9"/>
  </si>
  <si>
    <t>読売・日経</t>
    <rPh sb="0" eb="2">
      <t>ヨミウリ</t>
    </rPh>
    <rPh sb="3" eb="5">
      <t>ニッケイ</t>
    </rPh>
    <phoneticPr fontId="2"/>
  </si>
  <si>
    <t>読売田名部</t>
    <rPh sb="0" eb="2">
      <t>ヨミウリ</t>
    </rPh>
    <rPh sb="2" eb="5">
      <t>タナベ</t>
    </rPh>
    <phoneticPr fontId="9"/>
  </si>
  <si>
    <t>青森東部</t>
    <rPh sb="0" eb="1">
      <t>アオ</t>
    </rPh>
    <rPh sb="1" eb="2">
      <t>モリ</t>
    </rPh>
    <rPh sb="2" eb="4">
      <t>トウブ</t>
    </rPh>
    <phoneticPr fontId="2"/>
  </si>
  <si>
    <t>読売</t>
    <rPh sb="0" eb="2">
      <t>ヨミウリ</t>
    </rPh>
    <phoneticPr fontId="2"/>
  </si>
  <si>
    <t>Ｔ</t>
  </si>
  <si>
    <t>河北</t>
    <rPh sb="0" eb="2">
      <t>カホク</t>
    </rPh>
    <phoneticPr fontId="9"/>
  </si>
  <si>
    <t>松原西弘</t>
    <rPh sb="0" eb="2">
      <t>マツバラ</t>
    </rPh>
    <rPh sb="2" eb="3">
      <t>ニシ</t>
    </rPh>
    <rPh sb="3" eb="4">
      <t>ヒロシ</t>
    </rPh>
    <phoneticPr fontId="2"/>
  </si>
  <si>
    <t>松原西弘</t>
    <rPh sb="0" eb="2">
      <t>マツバラ</t>
    </rPh>
    <rPh sb="2" eb="3">
      <t>ニシ</t>
    </rPh>
    <rPh sb="3" eb="4">
      <t>ヒロシ</t>
    </rPh>
    <phoneticPr fontId="9"/>
  </si>
  <si>
    <t>日経松原西弘</t>
    <rPh sb="0" eb="2">
      <t>ニッケイ</t>
    </rPh>
    <rPh sb="2" eb="4">
      <t>マツハラ</t>
    </rPh>
    <rPh sb="4" eb="5">
      <t>ニシ</t>
    </rPh>
    <rPh sb="5" eb="6">
      <t>ヒロシ</t>
    </rPh>
    <phoneticPr fontId="9"/>
  </si>
  <si>
    <t>南部赤石</t>
    <rPh sb="0" eb="2">
      <t>ナンブ</t>
    </rPh>
    <rPh sb="2" eb="3">
      <t>アカ</t>
    </rPh>
    <rPh sb="3" eb="4">
      <t>イシ</t>
    </rPh>
    <phoneticPr fontId="9"/>
  </si>
  <si>
    <t>浜の町</t>
    <rPh sb="0" eb="1">
      <t>ハマ</t>
    </rPh>
    <rPh sb="2" eb="3">
      <t>マチ</t>
    </rPh>
    <phoneticPr fontId="9"/>
  </si>
  <si>
    <t>城西</t>
    <rPh sb="0" eb="2">
      <t>ジョウサイ</t>
    </rPh>
    <phoneticPr fontId="9"/>
  </si>
  <si>
    <t>朝日</t>
    <rPh sb="0" eb="2">
      <t>アサヒ</t>
    </rPh>
    <phoneticPr fontId="2"/>
  </si>
  <si>
    <t>日経弘前土手町</t>
    <rPh sb="0" eb="2">
      <t>ニッケイ</t>
    </rPh>
    <rPh sb="2" eb="4">
      <t>ヒロサキ</t>
    </rPh>
    <rPh sb="4" eb="7">
      <t>ドテマチ</t>
    </rPh>
    <phoneticPr fontId="9"/>
  </si>
  <si>
    <t>野辺地</t>
    <rPh sb="0" eb="3">
      <t>ノヘジ</t>
    </rPh>
    <phoneticPr fontId="9"/>
  </si>
  <si>
    <t>七戸</t>
    <rPh sb="0" eb="1">
      <t>ナナ</t>
    </rPh>
    <rPh sb="1" eb="2">
      <t>ト</t>
    </rPh>
    <phoneticPr fontId="9"/>
  </si>
  <si>
    <t>乙供</t>
    <rPh sb="0" eb="1">
      <t>オツ</t>
    </rPh>
    <rPh sb="1" eb="2">
      <t>トモ</t>
    </rPh>
    <phoneticPr fontId="9"/>
  </si>
  <si>
    <t>六戸</t>
    <rPh sb="0" eb="1">
      <t>ロク</t>
    </rPh>
    <rPh sb="1" eb="2">
      <t>ト</t>
    </rPh>
    <phoneticPr fontId="9"/>
  </si>
  <si>
    <t>泊</t>
    <rPh sb="0" eb="1">
      <t>ハク</t>
    </rPh>
    <phoneticPr fontId="9"/>
  </si>
  <si>
    <t>尾駮</t>
    <phoneticPr fontId="9"/>
  </si>
  <si>
    <t>青森原別</t>
    <rPh sb="0" eb="2">
      <t>アオモリ</t>
    </rPh>
    <rPh sb="2" eb="3">
      <t>ハラ</t>
    </rPh>
    <rPh sb="3" eb="4">
      <t>ベツ</t>
    </rPh>
    <phoneticPr fontId="2"/>
  </si>
  <si>
    <t>青森西滝</t>
    <rPh sb="0" eb="2">
      <t>アオモリ</t>
    </rPh>
    <rPh sb="2" eb="3">
      <t>ニシ</t>
    </rPh>
    <rPh sb="3" eb="4">
      <t>タキ</t>
    </rPh>
    <phoneticPr fontId="2"/>
  </si>
  <si>
    <t>青森金沢</t>
    <rPh sb="0" eb="2">
      <t>アオモリ</t>
    </rPh>
    <rPh sb="2" eb="4">
      <t>カナザワ</t>
    </rPh>
    <phoneticPr fontId="2"/>
  </si>
  <si>
    <t>七戸</t>
    <rPh sb="0" eb="2">
      <t>シチノヘ</t>
    </rPh>
    <phoneticPr fontId="2"/>
  </si>
  <si>
    <t>上北町</t>
    <rPh sb="0" eb="2">
      <t>カミキタ</t>
    </rPh>
    <rPh sb="2" eb="3">
      <t>マチ</t>
    </rPh>
    <phoneticPr fontId="2"/>
  </si>
  <si>
    <t>乙供</t>
    <rPh sb="0" eb="2">
      <t>オットモ</t>
    </rPh>
    <phoneticPr fontId="2"/>
  </si>
  <si>
    <t>野辺地</t>
    <rPh sb="0" eb="3">
      <t>ノヘジ</t>
    </rPh>
    <phoneticPr fontId="2"/>
  </si>
  <si>
    <t>産経等他紙</t>
    <rPh sb="0" eb="2">
      <t>サンケイ</t>
    </rPh>
    <rPh sb="2" eb="3">
      <t>ナド</t>
    </rPh>
    <rPh sb="3" eb="5">
      <t>タシ</t>
    </rPh>
    <phoneticPr fontId="9"/>
  </si>
  <si>
    <t>むつ西部</t>
    <rPh sb="2" eb="4">
      <t>セイブ</t>
    </rPh>
    <phoneticPr fontId="2"/>
  </si>
  <si>
    <t>むつ南部</t>
    <rPh sb="2" eb="4">
      <t>ナンブ</t>
    </rPh>
    <phoneticPr fontId="2"/>
  </si>
  <si>
    <t>合</t>
    <phoneticPr fontId="9"/>
  </si>
  <si>
    <t>上北町</t>
    <rPh sb="0" eb="1">
      <t>ウエ</t>
    </rPh>
    <rPh sb="1" eb="2">
      <t>キタ</t>
    </rPh>
    <rPh sb="2" eb="3">
      <t>マチ</t>
    </rPh>
    <phoneticPr fontId="9"/>
  </si>
  <si>
    <t>販売店横の合→合売店、Ｔ→東奥日報、Ｙ→読売</t>
    <rPh sb="13" eb="15">
      <t>トウオウ</t>
    </rPh>
    <rPh sb="15" eb="17">
      <t>ニッポウ</t>
    </rPh>
    <phoneticPr fontId="9"/>
  </si>
  <si>
    <t>Ｙ</t>
  </si>
  <si>
    <t>Ｄ</t>
  </si>
  <si>
    <t>販売店横の合→合売店、Ｔ→東奥日報、Ｙ→読売、合売店は3紙以上で銘柄指定はできません。</t>
    <rPh sb="13" eb="14">
      <t>ヒガシ</t>
    </rPh>
    <rPh sb="14" eb="15">
      <t>オク</t>
    </rPh>
    <rPh sb="15" eb="17">
      <t>ニッポウ</t>
    </rPh>
    <phoneticPr fontId="9"/>
  </si>
  <si>
    <t>販売店横の合→合売店、Ｔ→東奥日報</t>
    <phoneticPr fontId="9"/>
  </si>
  <si>
    <t>販売店横の合→合売店、Ｔ→東奥日報、Ａ→朝日、Ｄ→デーリー東北</t>
    <rPh sb="29" eb="31">
      <t>トウホク</t>
    </rPh>
    <phoneticPr fontId="9"/>
  </si>
  <si>
    <t>青森旭町</t>
    <rPh sb="0" eb="2">
      <t>アオモリ</t>
    </rPh>
    <rPh sb="2" eb="3">
      <t>アサヒ</t>
    </rPh>
    <rPh sb="3" eb="4">
      <t>マチ</t>
    </rPh>
    <phoneticPr fontId="2"/>
  </si>
  <si>
    <t>青森造道</t>
    <rPh sb="0" eb="2">
      <t>アオモリ</t>
    </rPh>
    <rPh sb="2" eb="4">
      <t>ツクリミチ</t>
    </rPh>
    <phoneticPr fontId="2"/>
  </si>
  <si>
    <t>青森浜舘</t>
    <rPh sb="0" eb="2">
      <t>アオモリ</t>
    </rPh>
    <rPh sb="2" eb="3">
      <t>ハマ</t>
    </rPh>
    <rPh sb="3" eb="4">
      <t>ダテ</t>
    </rPh>
    <phoneticPr fontId="2"/>
  </si>
  <si>
    <t>青森妙見</t>
    <rPh sb="0" eb="2">
      <t>アオモリ</t>
    </rPh>
    <rPh sb="2" eb="3">
      <t>ミョウ</t>
    </rPh>
    <rPh sb="3" eb="4">
      <t>ケン</t>
    </rPh>
    <phoneticPr fontId="2"/>
  </si>
  <si>
    <t>浅虫</t>
    <rPh sb="0" eb="2">
      <t>アサムシ</t>
    </rPh>
    <phoneticPr fontId="2"/>
  </si>
  <si>
    <t>東岳</t>
    <rPh sb="0" eb="1">
      <t>ヒガシ</t>
    </rPh>
    <rPh sb="1" eb="2">
      <t>ダケ</t>
    </rPh>
    <phoneticPr fontId="2"/>
  </si>
  <si>
    <t>油川</t>
    <rPh sb="0" eb="2">
      <t>アブラカワ</t>
    </rPh>
    <phoneticPr fontId="2"/>
  </si>
  <si>
    <t>後潟</t>
    <rPh sb="0" eb="1">
      <t>アト</t>
    </rPh>
    <rPh sb="1" eb="2">
      <t>ガタ</t>
    </rPh>
    <phoneticPr fontId="2"/>
  </si>
  <si>
    <t>浪岡</t>
    <rPh sb="0" eb="2">
      <t>ナミオカ</t>
    </rPh>
    <phoneticPr fontId="2"/>
  </si>
  <si>
    <t>浪岡※</t>
    <rPh sb="0" eb="2">
      <t>ナミオカ</t>
    </rPh>
    <phoneticPr fontId="2"/>
  </si>
  <si>
    <t>西部</t>
    <rPh sb="0" eb="2">
      <t>セイブ</t>
    </rPh>
    <phoneticPr fontId="9"/>
  </si>
  <si>
    <t>南部</t>
    <rPh sb="0" eb="2">
      <t>ナンブ</t>
    </rPh>
    <phoneticPr fontId="9"/>
  </si>
  <si>
    <t>東部</t>
    <rPh sb="0" eb="2">
      <t>トウブ</t>
    </rPh>
    <phoneticPr fontId="9"/>
  </si>
  <si>
    <t>販売店横の合→合売店</t>
    <phoneticPr fontId="9"/>
  </si>
  <si>
    <t>三戸</t>
    <rPh sb="0" eb="2">
      <t>サンノヘ</t>
    </rPh>
    <phoneticPr fontId="2"/>
  </si>
  <si>
    <t>南部剣吉</t>
    <rPh sb="0" eb="2">
      <t>ナンブ</t>
    </rPh>
    <rPh sb="2" eb="4">
      <t>ケンヨシ</t>
    </rPh>
    <phoneticPr fontId="2"/>
  </si>
  <si>
    <t>十和田</t>
    <rPh sb="0" eb="3">
      <t>トワダ</t>
    </rPh>
    <phoneticPr fontId="9"/>
  </si>
  <si>
    <t>三沢</t>
    <rPh sb="0" eb="2">
      <t>ミサワ</t>
    </rPh>
    <phoneticPr fontId="9"/>
  </si>
  <si>
    <t>販売店横の合→合売店、Ｔ→東奥日報、Ｙ→読売</t>
    <phoneticPr fontId="9"/>
  </si>
  <si>
    <t>青森中央</t>
    <rPh sb="1" eb="3">
      <t>チュウオウ</t>
    </rPh>
    <phoneticPr fontId="9"/>
  </si>
  <si>
    <t>青森南部</t>
    <rPh sb="1" eb="3">
      <t>ナンブ</t>
    </rPh>
    <phoneticPr fontId="9"/>
  </si>
  <si>
    <t>青森東部</t>
    <rPh sb="1" eb="3">
      <t>トウブ</t>
    </rPh>
    <phoneticPr fontId="9"/>
  </si>
  <si>
    <t>青森西部</t>
    <rPh sb="1" eb="3">
      <t>セイブ</t>
    </rPh>
    <phoneticPr fontId="9"/>
  </si>
  <si>
    <t>青森</t>
    <rPh sb="0" eb="2">
      <t>アオモリ</t>
    </rPh>
    <phoneticPr fontId="9"/>
  </si>
  <si>
    <t>青森</t>
    <rPh sb="0" eb="1">
      <t>アオ</t>
    </rPh>
    <rPh sb="1" eb="2">
      <t>モリ</t>
    </rPh>
    <phoneticPr fontId="9"/>
  </si>
  <si>
    <t>黒石</t>
    <rPh sb="0" eb="2">
      <t>クロイシ</t>
    </rPh>
    <phoneticPr fontId="9"/>
  </si>
  <si>
    <t>藤崎</t>
    <phoneticPr fontId="9"/>
  </si>
  <si>
    <t>五所川原</t>
    <rPh sb="0" eb="4">
      <t>ゴショガワラ</t>
    </rPh>
    <phoneticPr fontId="9"/>
  </si>
  <si>
    <t>デーリー・田名部</t>
    <rPh sb="5" eb="8">
      <t>タナベ</t>
    </rPh>
    <phoneticPr fontId="9"/>
  </si>
  <si>
    <t>デーリー・大湊</t>
    <rPh sb="5" eb="7">
      <t>オオミナト</t>
    </rPh>
    <phoneticPr fontId="9"/>
  </si>
  <si>
    <t>他紙</t>
  </si>
  <si>
    <t>八戸駅前</t>
    <rPh sb="0" eb="4">
      <t>ハチノヘエキマエ</t>
    </rPh>
    <phoneticPr fontId="9"/>
  </si>
  <si>
    <t>産経・西部※中央と東部に統合</t>
    <rPh sb="0" eb="2">
      <t>サンケイ</t>
    </rPh>
    <rPh sb="3" eb="5">
      <t>セイブ</t>
    </rPh>
    <phoneticPr fontId="9"/>
  </si>
  <si>
    <t>おいらせ</t>
    <phoneticPr fontId="9"/>
  </si>
  <si>
    <t>読売大畑</t>
    <rPh sb="0" eb="2">
      <t>ヨミウリ</t>
    </rPh>
    <rPh sb="2" eb="4">
      <t>オオハタ</t>
    </rPh>
    <phoneticPr fontId="9"/>
  </si>
  <si>
    <t>デーリー･大畑</t>
    <rPh sb="5" eb="7">
      <t>オオハタ</t>
    </rPh>
    <phoneticPr fontId="9"/>
  </si>
  <si>
    <t>浜館</t>
    <rPh sb="0" eb="1">
      <t>ハマ</t>
    </rPh>
    <rPh sb="1" eb="2">
      <t>ヤカタ</t>
    </rPh>
    <phoneticPr fontId="9"/>
  </si>
  <si>
    <t>日経・北部</t>
    <rPh sb="0" eb="2">
      <t>ニッケイ</t>
    </rPh>
    <rPh sb="3" eb="5">
      <t>ホクブ</t>
    </rPh>
    <phoneticPr fontId="9"/>
  </si>
  <si>
    <t>産経・北部</t>
    <rPh sb="0" eb="2">
      <t>サンケイ</t>
    </rPh>
    <rPh sb="3" eb="5">
      <t>ホクブ</t>
    </rPh>
    <phoneticPr fontId="9"/>
  </si>
  <si>
    <t>読売弘前中央</t>
    <rPh sb="0" eb="2">
      <t>ヨミウリ</t>
    </rPh>
    <rPh sb="2" eb="4">
      <t>ヒロサキ</t>
    </rPh>
    <rPh sb="4" eb="6">
      <t>チュウオウ</t>
    </rPh>
    <phoneticPr fontId="9"/>
  </si>
  <si>
    <t>板柳※</t>
    <rPh sb="0" eb="2">
      <t>イタヤナギ</t>
    </rPh>
    <phoneticPr fontId="9"/>
  </si>
  <si>
    <t>鶴田※</t>
    <rPh sb="0" eb="2">
      <t>ツルタ</t>
    </rPh>
    <phoneticPr fontId="9"/>
  </si>
  <si>
    <t>※産経むつ販売店は廃店しました。</t>
    <rPh sb="1" eb="3">
      <t>サンケイ</t>
    </rPh>
    <rPh sb="5" eb="8">
      <t>ハンバイテン</t>
    </rPh>
    <rPh sb="9" eb="11">
      <t>ハイテン</t>
    </rPh>
    <phoneticPr fontId="80"/>
  </si>
  <si>
    <t>※産経新聞のむつ市地区配達休止のため、産経むつ店は廃店となりました。</t>
    <rPh sb="1" eb="5">
      <t>サンケイシンブン</t>
    </rPh>
    <rPh sb="8" eb="9">
      <t>シ</t>
    </rPh>
    <rPh sb="9" eb="11">
      <t>チク</t>
    </rPh>
    <rPh sb="11" eb="13">
      <t>ハイタツ</t>
    </rPh>
    <rPh sb="13" eb="15">
      <t>キュウシ</t>
    </rPh>
    <rPh sb="19" eb="21">
      <t>サンケイ</t>
    </rPh>
    <rPh sb="23" eb="24">
      <t>テン</t>
    </rPh>
    <rPh sb="25" eb="27">
      <t>ハイテン</t>
    </rPh>
    <phoneticPr fontId="9"/>
  </si>
  <si>
    <t>城東高田</t>
    <rPh sb="0" eb="2">
      <t>ジョウトウ</t>
    </rPh>
    <rPh sb="2" eb="4">
      <t>タカダ</t>
    </rPh>
    <phoneticPr fontId="9"/>
  </si>
  <si>
    <t>板柳</t>
    <rPh sb="0" eb="2">
      <t>イタヤナギ</t>
    </rPh>
    <phoneticPr fontId="9"/>
  </si>
  <si>
    <t>鶴田</t>
    <rPh sb="0" eb="2">
      <t>ツルタ</t>
    </rPh>
    <phoneticPr fontId="9"/>
  </si>
  <si>
    <t>五所駅前</t>
  </si>
  <si>
    <t>エルム通</t>
  </si>
  <si>
    <t>名川</t>
    <rPh sb="0" eb="1">
      <t>ナ</t>
    </rPh>
    <rPh sb="1" eb="2">
      <t>カワ</t>
    </rPh>
    <phoneticPr fontId="9"/>
  </si>
  <si>
    <t>階上</t>
    <rPh sb="0" eb="2">
      <t>ハシカミ</t>
    </rPh>
    <phoneticPr fontId="9"/>
  </si>
  <si>
    <t>デーリー東北・陸奥新報</t>
    <rPh sb="4" eb="6">
      <t>トウホク</t>
    </rPh>
    <rPh sb="7" eb="9">
      <t>ムツ</t>
    </rPh>
    <rPh sb="9" eb="11">
      <t>シンポウ</t>
    </rPh>
    <phoneticPr fontId="2"/>
  </si>
  <si>
    <t>日経城東高田</t>
    <rPh sb="0" eb="2">
      <t>ニッケイ</t>
    </rPh>
    <rPh sb="2" eb="4">
      <t>ジョウトウ</t>
    </rPh>
    <rPh sb="4" eb="6">
      <t>タカダ</t>
    </rPh>
    <phoneticPr fontId="9"/>
  </si>
  <si>
    <t>西津軽郡</t>
    <rPh sb="0" eb="1">
      <t>ニシ</t>
    </rPh>
    <rPh sb="1" eb="3">
      <t>ツガル</t>
    </rPh>
    <rPh sb="3" eb="4">
      <t>グン</t>
    </rPh>
    <phoneticPr fontId="9"/>
  </si>
  <si>
    <t>Ｔ</t>
    <phoneticPr fontId="9"/>
  </si>
  <si>
    <t>T</t>
  </si>
  <si>
    <t>T</t>
    <phoneticPr fontId="9"/>
  </si>
  <si>
    <t>他紙</t>
    <rPh sb="0" eb="2">
      <t>タシ</t>
    </rPh>
    <phoneticPr fontId="4"/>
  </si>
  <si>
    <t>他紙</t>
    <phoneticPr fontId="4"/>
  </si>
  <si>
    <t>中央斎藤※黒石小山内と統合</t>
    <rPh sb="0" eb="2">
      <t>チュウオウ</t>
    </rPh>
    <rPh sb="2" eb="4">
      <t>サイトウ</t>
    </rPh>
    <rPh sb="5" eb="7">
      <t>クロイシ</t>
    </rPh>
    <rPh sb="7" eb="10">
      <t>オヤマウチ</t>
    </rPh>
    <phoneticPr fontId="2"/>
  </si>
  <si>
    <t>産経</t>
    <rPh sb="0" eb="2">
      <t>サンケイ</t>
    </rPh>
    <phoneticPr fontId="9"/>
  </si>
  <si>
    <t>藤崎</t>
    <rPh sb="0" eb="2">
      <t>フジサキ</t>
    </rPh>
    <phoneticPr fontId="9"/>
  </si>
  <si>
    <t>※東奥日報合売店「他紙」の板柳および鶴田は陸奥新報を含みますが、媒体指定はできません。</t>
    <rPh sb="1" eb="5">
      <t>トウオウニッポウ</t>
    </rPh>
    <rPh sb="5" eb="6">
      <t>ゴウ</t>
    </rPh>
    <rPh sb="6" eb="8">
      <t>バイテン</t>
    </rPh>
    <rPh sb="9" eb="11">
      <t>タシ</t>
    </rPh>
    <rPh sb="13" eb="15">
      <t>イタヤナギ</t>
    </rPh>
    <rPh sb="18" eb="20">
      <t>ツルタ</t>
    </rPh>
    <rPh sb="21" eb="25">
      <t>ムツシンポウ</t>
    </rPh>
    <rPh sb="26" eb="27">
      <t>フク</t>
    </rPh>
    <rPh sb="32" eb="36">
      <t>バイタイシテイ</t>
    </rPh>
    <phoneticPr fontId="9"/>
  </si>
  <si>
    <t>※浪岡の「産経等他紙」は読売・産経・陸奥新報ですが、その中で媒体指定はできません。</t>
    <rPh sb="1" eb="3">
      <t>ナミオカ</t>
    </rPh>
    <rPh sb="5" eb="7">
      <t>サンケイ</t>
    </rPh>
    <rPh sb="7" eb="8">
      <t>ナド</t>
    </rPh>
    <rPh sb="8" eb="9">
      <t>ホカ</t>
    </rPh>
    <rPh sb="9" eb="10">
      <t>カミ</t>
    </rPh>
    <rPh sb="12" eb="14">
      <t>ヨミウリ</t>
    </rPh>
    <rPh sb="15" eb="17">
      <t>サンケイ</t>
    </rPh>
    <rPh sb="18" eb="22">
      <t>ムツシンポウ</t>
    </rPh>
    <rPh sb="28" eb="29">
      <t>ナカ</t>
    </rPh>
    <rPh sb="30" eb="34">
      <t>バイタイシテイ</t>
    </rPh>
    <phoneticPr fontId="2"/>
  </si>
  <si>
    <t>2025年  4月改定</t>
    <phoneticPr fontId="2"/>
  </si>
  <si>
    <t>中部・勝田</t>
    <rPh sb="0" eb="2">
      <t>チュウブ</t>
    </rPh>
    <rPh sb="3" eb="5">
      <t>カツタ</t>
    </rPh>
    <phoneticPr fontId="2"/>
  </si>
  <si>
    <t>中部・勝田</t>
    <rPh sb="0" eb="2">
      <t>チュウブ</t>
    </rPh>
    <rPh sb="3" eb="5">
      <t>カツタ</t>
    </rPh>
    <phoneticPr fontId="9"/>
  </si>
  <si>
    <t>筒井</t>
    <rPh sb="0" eb="2">
      <t>ツツイ</t>
    </rPh>
    <phoneticPr fontId="9"/>
  </si>
  <si>
    <t>中部･勝田</t>
    <rPh sb="0" eb="2">
      <t>チュウブ</t>
    </rPh>
    <rPh sb="3" eb="5">
      <t>カツダ</t>
    </rPh>
    <phoneticPr fontId="2"/>
  </si>
  <si>
    <t>土手町 計</t>
    <rPh sb="0" eb="3">
      <t>ドテマチ</t>
    </rPh>
    <rPh sb="4" eb="5">
      <t>ケイ</t>
    </rPh>
    <phoneticPr fontId="9"/>
  </si>
  <si>
    <t>弘前青山</t>
    <rPh sb="0" eb="4">
      <t>ヒロサキアオヤマ</t>
    </rPh>
    <phoneticPr fontId="9"/>
  </si>
  <si>
    <t>日経弘前青山</t>
    <rPh sb="0" eb="2">
      <t>ニッケイ</t>
    </rPh>
    <rPh sb="2" eb="6">
      <t>ヒロサキアオヤマ</t>
    </rPh>
    <phoneticPr fontId="9"/>
  </si>
  <si>
    <t>日経大湊</t>
    <rPh sb="0" eb="2">
      <t>ニッケイ</t>
    </rPh>
    <rPh sb="2" eb="4">
      <t>オオミナト</t>
    </rPh>
    <phoneticPr fontId="9"/>
  </si>
  <si>
    <t>日経城西(読売)</t>
    <rPh sb="0" eb="2">
      <t>ニッケイ</t>
    </rPh>
    <rPh sb="2" eb="4">
      <t>ジョウセイ</t>
    </rPh>
    <rPh sb="5" eb="7">
      <t>ヨミウリ</t>
    </rPh>
    <phoneticPr fontId="9"/>
  </si>
  <si>
    <t>日経城西(東奥)</t>
    <rPh sb="0" eb="2">
      <t>ニッケイ</t>
    </rPh>
    <rPh sb="2" eb="4">
      <t>ジョウセイ</t>
    </rPh>
    <rPh sb="5" eb="7">
      <t>トウオウ</t>
    </rPh>
    <phoneticPr fontId="9"/>
  </si>
  <si>
    <t>2025年  4月改定</t>
    <rPh sb="4" eb="5">
      <t>ネン</t>
    </rPh>
    <rPh sb="8" eb="9">
      <t>ガツ</t>
    </rPh>
    <rPh sb="9" eb="11">
      <t>カイテイ</t>
    </rPh>
    <phoneticPr fontId="3"/>
  </si>
  <si>
    <t>青森東部 計</t>
    <rPh sb="0" eb="2">
      <t>アオモリ</t>
    </rPh>
    <rPh sb="2" eb="4">
      <t>トウブ</t>
    </rPh>
    <rPh sb="5" eb="6">
      <t>ケイ</t>
    </rPh>
    <phoneticPr fontId="9"/>
  </si>
  <si>
    <t>※弘前市土手町店で取り扱っていた、桜ヶ丘地区は城西店へ、青山地区は青山店（単独）へ、移管されました。</t>
    <rPh sb="1" eb="4">
      <t>ヒロサキシ</t>
    </rPh>
    <rPh sb="4" eb="7">
      <t>ドテマチ</t>
    </rPh>
    <rPh sb="7" eb="8">
      <t>ミセ</t>
    </rPh>
    <rPh sb="9" eb="10">
      <t>ト</t>
    </rPh>
    <rPh sb="11" eb="12">
      <t>アツカ</t>
    </rPh>
    <rPh sb="17" eb="20">
      <t>サクラガオカ</t>
    </rPh>
    <rPh sb="20" eb="22">
      <t>チク</t>
    </rPh>
    <rPh sb="23" eb="26">
      <t>ジョウサイテン</t>
    </rPh>
    <rPh sb="28" eb="32">
      <t>アオヤマチク</t>
    </rPh>
    <rPh sb="33" eb="36">
      <t>アオヤマテン</t>
    </rPh>
    <rPh sb="37" eb="39">
      <t>タンドク</t>
    </rPh>
    <rPh sb="42" eb="44">
      <t>イカン</t>
    </rPh>
    <phoneticPr fontId="9"/>
  </si>
  <si>
    <t>青森中部 計</t>
    <rPh sb="0" eb="2">
      <t>アオモリ</t>
    </rPh>
    <rPh sb="2" eb="4">
      <t>チュウブ</t>
    </rPh>
    <rPh sb="5" eb="6">
      <t>ケイ</t>
    </rPh>
    <phoneticPr fontId="2"/>
  </si>
  <si>
    <t>青森西部 計</t>
    <rPh sb="0" eb="2">
      <t>アオモリ</t>
    </rPh>
    <rPh sb="2" eb="4">
      <t>セイブ</t>
    </rPh>
    <rPh sb="5" eb="6">
      <t>ケイ</t>
    </rPh>
    <phoneticPr fontId="2"/>
  </si>
  <si>
    <t>青森浜舘 計</t>
    <rPh sb="0" eb="2">
      <t>アオモリ</t>
    </rPh>
    <rPh sb="2" eb="3">
      <t>ハマ</t>
    </rPh>
    <rPh sb="3" eb="4">
      <t>ダテ</t>
    </rPh>
    <rPh sb="5" eb="6">
      <t>ケイ</t>
    </rPh>
    <phoneticPr fontId="2"/>
  </si>
  <si>
    <t>青森妙見 計</t>
    <rPh sb="0" eb="2">
      <t>アオモリ</t>
    </rPh>
    <rPh sb="2" eb="3">
      <t>ミョウ</t>
    </rPh>
    <rPh sb="3" eb="4">
      <t>ケン</t>
    </rPh>
    <rPh sb="5" eb="6">
      <t>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</si>
</sst>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$-F800]dddd\,\ mmmm\ dd\,\ yyyy"/>
  </numFmts>
  <fonts count="8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i/>
      <sz val="14"/>
      <color indexed="12"/>
      <name val="ＭＳ Ｐ明朝"/>
      <family val="1"/>
      <charset val="128"/>
    </font>
    <font>
      <b/>
      <i/>
      <sz val="12"/>
      <color indexed="12"/>
      <name val="ＭＳ Ｐ明朝"/>
      <family val="1"/>
      <charset val="128"/>
    </font>
    <font>
      <b/>
      <sz val="12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.5"/>
      <name val="ＭＳ Ｐ明朝"/>
      <family val="1"/>
      <charset val="128"/>
    </font>
    <font>
      <b/>
      <i/>
      <sz val="10"/>
      <color indexed="10"/>
      <name val="ＭＳ Ｐ明朝"/>
      <family val="1"/>
      <charset val="128"/>
    </font>
    <font>
      <b/>
      <i/>
      <sz val="9"/>
      <name val="ＭＳ Ｐゴシック"/>
      <family val="3"/>
      <charset val="128"/>
    </font>
    <font>
      <sz val="9"/>
      <color indexed="20"/>
      <name val="ＭＳ Ｐ明朝"/>
      <family val="1"/>
      <charset val="128"/>
    </font>
    <font>
      <sz val="8"/>
      <name val="ＭＳ Ｐ明朝"/>
      <family val="1"/>
      <charset val="128"/>
    </font>
    <font>
      <b/>
      <i/>
      <sz val="10"/>
      <color indexed="12"/>
      <name val="ＭＳ Ｐ明朝"/>
      <family val="1"/>
      <charset val="128"/>
    </font>
    <font>
      <b/>
      <i/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7.5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.5"/>
      <name val="ＭＳ Ｐ明朝"/>
      <family val="1"/>
      <charset val="128"/>
    </font>
    <font>
      <sz val="24"/>
      <name val="ＲＦＰナウ-ＧＵ"/>
      <family val="3"/>
      <charset val="128"/>
    </font>
    <font>
      <b/>
      <i/>
      <sz val="12"/>
      <name val="ＭＳ Ｐ明朝"/>
      <family val="1"/>
      <charset val="128"/>
    </font>
    <font>
      <b/>
      <i/>
      <sz val="12"/>
      <color indexed="8"/>
      <name val="ＭＳ Ｐ明朝"/>
      <family val="1"/>
      <charset val="128"/>
    </font>
    <font>
      <b/>
      <i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i/>
      <sz val="16"/>
      <color indexed="12"/>
      <name val="ＭＳ Ｐ明朝"/>
      <family val="1"/>
      <charset val="128"/>
    </font>
    <font>
      <sz val="32"/>
      <name val="HGP行書体"/>
      <family val="4"/>
      <charset val="128"/>
    </font>
    <font>
      <sz val="16"/>
      <name val="ＨＧｺﾞｼｯｸE-PRO"/>
      <family val="3"/>
      <charset val="128"/>
    </font>
    <font>
      <sz val="11"/>
      <name val="HG明朝E"/>
      <family val="1"/>
      <charset val="128"/>
    </font>
    <font>
      <sz val="10"/>
      <color indexed="8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i/>
      <sz val="9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HG正楷書体-PRO"/>
      <family val="4"/>
      <charset val="128"/>
    </font>
    <font>
      <sz val="12"/>
      <name val="HG創英角ﾎﾟｯﾌﾟ体"/>
      <family val="3"/>
      <charset val="128"/>
    </font>
    <font>
      <b/>
      <sz val="11"/>
      <name val="HG正楷書体-PRO"/>
      <family val="4"/>
      <charset val="128"/>
    </font>
    <font>
      <b/>
      <sz val="10"/>
      <name val="HG正楷書体-PRO"/>
      <family val="4"/>
      <charset val="128"/>
    </font>
    <font>
      <sz val="6.5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b/>
      <i/>
      <sz val="12"/>
      <color indexed="10"/>
      <name val="ＭＳ Ｐ明朝"/>
      <family val="1"/>
      <charset val="128"/>
    </font>
    <font>
      <b/>
      <sz val="6.5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b/>
      <i/>
      <sz val="12"/>
      <color rgb="FF0000FF"/>
      <name val="ＭＳ Ｐ明朝"/>
      <family val="1"/>
      <charset val="128"/>
    </font>
    <font>
      <b/>
      <i/>
      <sz val="12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9"/>
      <color theme="1"/>
      <name val="ＭＳ Ｐ明朝"/>
      <family val="1"/>
      <charset val="128"/>
    </font>
    <font>
      <b/>
      <i/>
      <sz val="10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1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20" borderId="1" applyNumberFormat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22" borderId="2" applyNumberFormat="0" applyFont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23" borderId="4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4" applyNumberFormat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5" fillId="0" borderId="0">
      <alignment vertical="center"/>
    </xf>
    <xf numFmtId="0" fontId="66" fillId="4" borderId="0" applyNumberFormat="0" applyBorder="0" applyAlignment="0" applyProtection="0">
      <alignment vertical="center"/>
    </xf>
  </cellStyleXfs>
  <cellXfs count="861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12" fillId="24" borderId="0" xfId="0" applyFont="1" applyFill="1" applyAlignment="1">
      <alignment horizontal="center" vertical="center"/>
    </xf>
    <xf numFmtId="0" fontId="4" fillId="0" borderId="10" xfId="0" applyFont="1" applyBorder="1" applyAlignment="1">
      <alignment vertical="top"/>
    </xf>
    <xf numFmtId="0" fontId="13" fillId="0" borderId="0" xfId="0" applyFont="1"/>
    <xf numFmtId="0" fontId="14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5" fillId="0" borderId="14" xfId="35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38" fontId="7" fillId="0" borderId="16" xfId="35" applyFont="1" applyBorder="1" applyAlignment="1">
      <alignment vertical="center"/>
    </xf>
    <xf numFmtId="38" fontId="17" fillId="0" borderId="17" xfId="35" applyFont="1" applyBorder="1" applyAlignment="1">
      <alignment vertical="center"/>
    </xf>
    <xf numFmtId="38" fontId="17" fillId="0" borderId="18" xfId="35" applyFont="1" applyBorder="1" applyAlignment="1">
      <alignment vertical="center"/>
    </xf>
    <xf numFmtId="38" fontId="18" fillId="0" borderId="0" xfId="35" applyFont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10" xfId="35" applyFont="1" applyBorder="1" applyAlignment="1">
      <alignment vertical="center"/>
    </xf>
    <xf numFmtId="38" fontId="7" fillId="0" borderId="19" xfId="35" applyFont="1" applyBorder="1" applyAlignment="1">
      <alignment vertical="center"/>
    </xf>
    <xf numFmtId="38" fontId="5" fillId="0" borderId="20" xfId="35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38" fontId="7" fillId="0" borderId="22" xfId="35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38" fontId="17" fillId="0" borderId="23" xfId="35" applyFont="1" applyBorder="1" applyAlignment="1">
      <alignment vertical="center"/>
    </xf>
    <xf numFmtId="38" fontId="17" fillId="0" borderId="24" xfId="35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38" fontId="7" fillId="0" borderId="26" xfId="35" applyFont="1" applyBorder="1" applyAlignment="1">
      <alignment vertical="center"/>
    </xf>
    <xf numFmtId="38" fontId="17" fillId="0" borderId="27" xfId="35" applyFont="1" applyBorder="1" applyAlignment="1">
      <alignment vertical="center"/>
    </xf>
    <xf numFmtId="38" fontId="7" fillId="0" borderId="20" xfId="35" applyFont="1" applyBorder="1" applyAlignment="1">
      <alignment vertical="center"/>
    </xf>
    <xf numFmtId="38" fontId="5" fillId="0" borderId="28" xfId="35" applyFont="1" applyBorder="1" applyAlignment="1">
      <alignment vertical="center"/>
    </xf>
    <xf numFmtId="0" fontId="13" fillId="0" borderId="0" xfId="0" applyFont="1" applyAlignment="1">
      <alignment horizontal="center" vertical="top" textRotation="255"/>
    </xf>
    <xf numFmtId="38" fontId="7" fillId="0" borderId="28" xfId="35" applyFont="1" applyBorder="1" applyAlignment="1">
      <alignment vertical="center"/>
    </xf>
    <xf numFmtId="38" fontId="7" fillId="0" borderId="29" xfId="35" applyFont="1" applyBorder="1" applyAlignment="1">
      <alignment vertical="center"/>
    </xf>
    <xf numFmtId="38" fontId="7" fillId="0" borderId="30" xfId="35" applyFont="1" applyBorder="1" applyAlignment="1">
      <alignment horizontal="left" vertical="center"/>
    </xf>
    <xf numFmtId="38" fontId="5" fillId="0" borderId="11" xfId="35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38" fontId="7" fillId="0" borderId="12" xfId="35" applyFont="1" applyBorder="1" applyAlignment="1">
      <alignment vertical="center"/>
    </xf>
    <xf numFmtId="38" fontId="21" fillId="0" borderId="13" xfId="35" applyFont="1" applyBorder="1" applyAlignment="1">
      <alignment vertical="center"/>
    </xf>
    <xf numFmtId="38" fontId="7" fillId="0" borderId="11" xfId="35" applyFont="1" applyBorder="1" applyAlignment="1">
      <alignment horizontal="right" vertical="center"/>
    </xf>
    <xf numFmtId="38" fontId="7" fillId="0" borderId="0" xfId="35" applyFont="1" applyAlignment="1">
      <alignment horizontal="center" vertical="center"/>
    </xf>
    <xf numFmtId="38" fontId="7" fillId="0" borderId="0" xfId="35" applyFont="1"/>
    <xf numFmtId="0" fontId="16" fillId="0" borderId="0" xfId="0" applyFont="1"/>
    <xf numFmtId="38" fontId="22" fillId="0" borderId="0" xfId="35" applyFont="1"/>
    <xf numFmtId="38" fontId="17" fillId="0" borderId="0" xfId="35" applyFont="1"/>
    <xf numFmtId="38" fontId="7" fillId="0" borderId="0" xfId="35" applyFont="1" applyAlignment="1">
      <alignment horizontal="center"/>
    </xf>
    <xf numFmtId="0" fontId="13" fillId="0" borderId="0" xfId="0" applyFont="1" applyAlignment="1">
      <alignment horizontal="center" textRotation="255"/>
    </xf>
    <xf numFmtId="38" fontId="5" fillId="0" borderId="0" xfId="35" applyFont="1"/>
    <xf numFmtId="38" fontId="19" fillId="0" borderId="0" xfId="35" applyFont="1"/>
    <xf numFmtId="38" fontId="5" fillId="0" borderId="0" xfId="35" applyFont="1" applyAlignment="1">
      <alignment horizontal="left"/>
    </xf>
    <xf numFmtId="38" fontId="7" fillId="0" borderId="0" xfId="35" applyFont="1" applyAlignment="1">
      <alignment horizontal="right"/>
    </xf>
    <xf numFmtId="38" fontId="21" fillId="0" borderId="0" xfId="35" applyFont="1"/>
    <xf numFmtId="38" fontId="16" fillId="0" borderId="0" xfId="35" applyFont="1"/>
    <xf numFmtId="38" fontId="18" fillId="0" borderId="0" xfId="0" applyNumberFormat="1" applyFont="1" applyAlignment="1">
      <alignment horizontal="right"/>
    </xf>
    <xf numFmtId="38" fontId="22" fillId="0" borderId="0" xfId="35" applyFont="1" applyAlignment="1">
      <alignment vertical="center"/>
    </xf>
    <xf numFmtId="0" fontId="23" fillId="0" borderId="0" xfId="0" applyFont="1" applyAlignment="1">
      <alignment vertical="center"/>
    </xf>
    <xf numFmtId="38" fontId="5" fillId="0" borderId="31" xfId="35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38" fontId="7" fillId="0" borderId="33" xfId="35" applyFont="1" applyBorder="1" applyAlignment="1">
      <alignment vertical="center"/>
    </xf>
    <xf numFmtId="38" fontId="17" fillId="0" borderId="34" xfId="35" applyFont="1" applyBorder="1" applyAlignment="1">
      <alignment vertical="center"/>
    </xf>
    <xf numFmtId="38" fontId="20" fillId="0" borderId="20" xfId="35" applyFont="1" applyBorder="1" applyAlignment="1">
      <alignment vertical="center"/>
    </xf>
    <xf numFmtId="0" fontId="1" fillId="0" borderId="0" xfId="0" applyFont="1"/>
    <xf numFmtId="0" fontId="25" fillId="0" borderId="0" xfId="0" applyFont="1"/>
    <xf numFmtId="0" fontId="24" fillId="0" borderId="0" xfId="0" applyFont="1"/>
    <xf numFmtId="0" fontId="16" fillId="0" borderId="35" xfId="0" applyFont="1" applyBorder="1" applyAlignment="1">
      <alignment vertical="center"/>
    </xf>
    <xf numFmtId="38" fontId="7" fillId="0" borderId="35" xfId="35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38" fontId="7" fillId="0" borderId="36" xfId="35" applyFont="1" applyBorder="1" applyAlignment="1">
      <alignment vertical="center"/>
    </xf>
    <xf numFmtId="38" fontId="5" fillId="0" borderId="14" xfId="35" applyFont="1" applyBorder="1" applyAlignment="1">
      <alignment horizontal="center" vertical="center"/>
    </xf>
    <xf numFmtId="38" fontId="5" fillId="0" borderId="37" xfId="35" applyFont="1" applyBorder="1" applyAlignment="1">
      <alignment vertical="center"/>
    </xf>
    <xf numFmtId="38" fontId="21" fillId="0" borderId="24" xfId="35" applyFont="1" applyBorder="1" applyAlignment="1">
      <alignment vertical="center"/>
    </xf>
    <xf numFmtId="38" fontId="21" fillId="0" borderId="18" xfId="35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38" fontId="7" fillId="0" borderId="39" xfId="35" applyFont="1" applyBorder="1" applyAlignment="1">
      <alignment vertical="center"/>
    </xf>
    <xf numFmtId="38" fontId="5" fillId="0" borderId="40" xfId="35" applyFont="1" applyBorder="1" applyAlignment="1">
      <alignment vertical="center"/>
    </xf>
    <xf numFmtId="38" fontId="5" fillId="0" borderId="14" xfId="35" applyFont="1" applyBorder="1" applyAlignment="1">
      <alignment horizontal="left" vertical="center"/>
    </xf>
    <xf numFmtId="38" fontId="7" fillId="0" borderId="14" xfId="35" applyFont="1" applyBorder="1" applyAlignment="1">
      <alignment vertical="center"/>
    </xf>
    <xf numFmtId="38" fontId="7" fillId="0" borderId="30" xfId="35" applyFont="1" applyBorder="1" applyAlignment="1">
      <alignment vertical="center"/>
    </xf>
    <xf numFmtId="38" fontId="7" fillId="0" borderId="31" xfId="35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38" fontId="7" fillId="0" borderId="41" xfId="35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38" fontId="7" fillId="0" borderId="43" xfId="35" applyFont="1" applyBorder="1" applyAlignment="1">
      <alignment vertical="center"/>
    </xf>
    <xf numFmtId="38" fontId="17" fillId="0" borderId="13" xfId="35" applyFont="1" applyBorder="1" applyAlignment="1">
      <alignment vertical="center"/>
    </xf>
    <xf numFmtId="38" fontId="5" fillId="0" borderId="11" xfId="35" applyFont="1" applyBorder="1" applyAlignment="1">
      <alignment vertical="center"/>
    </xf>
    <xf numFmtId="38" fontId="7" fillId="0" borderId="11" xfId="35" applyFont="1" applyBorder="1" applyAlignment="1">
      <alignment vertical="center"/>
    </xf>
    <xf numFmtId="38" fontId="17" fillId="0" borderId="19" xfId="35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38" fontId="21" fillId="0" borderId="23" xfId="35" applyFont="1" applyBorder="1" applyAlignment="1">
      <alignment vertical="center"/>
    </xf>
    <xf numFmtId="0" fontId="0" fillId="0" borderId="46" xfId="0" applyBorder="1"/>
    <xf numFmtId="0" fontId="0" fillId="0" borderId="47" xfId="0" applyBorder="1"/>
    <xf numFmtId="38" fontId="7" fillId="0" borderId="48" xfId="35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38" fontId="7" fillId="0" borderId="45" xfId="35" applyFont="1" applyBorder="1" applyAlignment="1">
      <alignment vertical="center"/>
    </xf>
    <xf numFmtId="38" fontId="5" fillId="0" borderId="24" xfId="35" applyFont="1" applyBorder="1" applyAlignment="1">
      <alignment vertical="center"/>
    </xf>
    <xf numFmtId="0" fontId="5" fillId="0" borderId="49" xfId="0" applyFont="1" applyBorder="1"/>
    <xf numFmtId="38" fontId="5" fillId="0" borderId="50" xfId="35" applyFont="1" applyBorder="1" applyAlignment="1">
      <alignment vertical="center"/>
    </xf>
    <xf numFmtId="38" fontId="5" fillId="0" borderId="18" xfId="35" applyFont="1" applyBorder="1" applyAlignment="1">
      <alignment vertical="center"/>
    </xf>
    <xf numFmtId="38" fontId="7" fillId="0" borderId="10" xfId="35" applyFont="1" applyBorder="1" applyAlignment="1">
      <alignment horizontal="center" vertical="center" textRotation="255"/>
    </xf>
    <xf numFmtId="38" fontId="7" fillId="0" borderId="30" xfId="35" applyFont="1" applyBorder="1" applyAlignment="1">
      <alignment horizontal="right" vertical="center"/>
    </xf>
    <xf numFmtId="38" fontId="5" fillId="0" borderId="19" xfId="35" applyFont="1" applyBorder="1" applyAlignment="1">
      <alignment vertical="center"/>
    </xf>
    <xf numFmtId="38" fontId="5" fillId="0" borderId="20" xfId="35" applyFont="1" applyBorder="1" applyAlignment="1">
      <alignment horizontal="right" vertical="center"/>
    </xf>
    <xf numFmtId="38" fontId="5" fillId="0" borderId="10" xfId="35" applyFont="1" applyBorder="1" applyAlignment="1">
      <alignment horizontal="left" vertical="center"/>
    </xf>
    <xf numFmtId="38" fontId="17" fillId="0" borderId="51" xfId="35" applyFont="1" applyBorder="1" applyAlignment="1">
      <alignment vertical="center"/>
    </xf>
    <xf numFmtId="38" fontId="17" fillId="0" borderId="50" xfId="35" applyFont="1" applyBorder="1" applyAlignment="1">
      <alignment vertical="center"/>
    </xf>
    <xf numFmtId="38" fontId="5" fillId="0" borderId="52" xfId="35" applyFont="1" applyBorder="1" applyAlignment="1">
      <alignment vertical="center"/>
    </xf>
    <xf numFmtId="0" fontId="16" fillId="0" borderId="0" xfId="0" applyFont="1" applyAlignment="1">
      <alignment vertical="center"/>
    </xf>
    <xf numFmtId="38" fontId="7" fillId="0" borderId="0" xfId="35" applyFont="1" applyAlignment="1">
      <alignment vertical="center"/>
    </xf>
    <xf numFmtId="38" fontId="5" fillId="0" borderId="20" xfId="35" applyFont="1" applyBorder="1" applyAlignment="1">
      <alignment horizontal="left" vertical="center"/>
    </xf>
    <xf numFmtId="38" fontId="5" fillId="0" borderId="10" xfId="35" applyFont="1" applyBorder="1" applyAlignment="1">
      <alignment vertical="center"/>
    </xf>
    <xf numFmtId="38" fontId="7" fillId="0" borderId="29" xfId="35" applyFont="1" applyBorder="1" applyAlignment="1">
      <alignment horizontal="center" vertical="center"/>
    </xf>
    <xf numFmtId="38" fontId="5" fillId="0" borderId="24" xfId="35" applyFont="1" applyBorder="1" applyAlignment="1">
      <alignment horizontal="left" vertical="center"/>
    </xf>
    <xf numFmtId="38" fontId="5" fillId="0" borderId="53" xfId="35" applyFont="1" applyBorder="1" applyAlignment="1">
      <alignment horizontal="left" vertical="center"/>
    </xf>
    <xf numFmtId="38" fontId="5" fillId="0" borderId="53" xfId="35" applyFont="1" applyBorder="1" applyAlignment="1">
      <alignment vertical="center"/>
    </xf>
    <xf numFmtId="38" fontId="5" fillId="0" borderId="46" xfId="35" applyFont="1" applyBorder="1" applyAlignment="1">
      <alignment vertical="center"/>
    </xf>
    <xf numFmtId="38" fontId="5" fillId="0" borderId="49" xfId="35" applyFont="1" applyBorder="1" applyAlignment="1">
      <alignment horizontal="left" vertical="center"/>
    </xf>
    <xf numFmtId="38" fontId="5" fillId="0" borderId="18" xfId="35" applyFont="1" applyBorder="1" applyAlignment="1">
      <alignment horizontal="center" vertical="center"/>
    </xf>
    <xf numFmtId="38" fontId="5" fillId="0" borderId="50" xfId="35" applyFont="1" applyBorder="1" applyAlignment="1">
      <alignment horizontal="left" vertical="center"/>
    </xf>
    <xf numFmtId="38" fontId="5" fillId="0" borderId="18" xfId="35" applyFont="1" applyBorder="1" applyAlignment="1">
      <alignment horizontal="right" vertical="center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38" fontId="5" fillId="0" borderId="19" xfId="35" applyFont="1" applyBorder="1" applyAlignment="1">
      <alignment horizontal="center" vertical="center"/>
    </xf>
    <xf numFmtId="38" fontId="7" fillId="0" borderId="10" xfId="35" applyFont="1" applyBorder="1" applyAlignment="1">
      <alignment horizontal="center" vertical="center"/>
    </xf>
    <xf numFmtId="38" fontId="7" fillId="0" borderId="19" xfId="35" applyFont="1" applyBorder="1" applyAlignment="1">
      <alignment horizontal="center" vertical="center"/>
    </xf>
    <xf numFmtId="38" fontId="5" fillId="0" borderId="19" xfId="35" applyFont="1" applyBorder="1" applyAlignment="1">
      <alignment horizontal="left" vertical="center"/>
    </xf>
    <xf numFmtId="38" fontId="5" fillId="0" borderId="19" xfId="35" applyFont="1" applyBorder="1" applyAlignment="1">
      <alignment horizontal="right" vertical="center"/>
    </xf>
    <xf numFmtId="38" fontId="5" fillId="0" borderId="28" xfId="35" applyFont="1" applyBorder="1" applyAlignment="1">
      <alignment horizontal="left" vertical="center"/>
    </xf>
    <xf numFmtId="38" fontId="5" fillId="0" borderId="28" xfId="35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top" textRotation="255"/>
    </xf>
    <xf numFmtId="0" fontId="5" fillId="0" borderId="49" xfId="0" applyFont="1" applyBorder="1" applyAlignment="1">
      <alignment horizontal="left" vertical="center"/>
    </xf>
    <xf numFmtId="38" fontId="5" fillId="0" borderId="18" xfId="35" applyFont="1" applyBorder="1" applyAlignment="1">
      <alignment horizontal="left" vertical="center"/>
    </xf>
    <xf numFmtId="0" fontId="32" fillId="0" borderId="11" xfId="0" applyFont="1" applyBorder="1" applyAlignment="1">
      <alignment vertical="center"/>
    </xf>
    <xf numFmtId="0" fontId="33" fillId="0" borderId="1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35" fillId="0" borderId="0" xfId="0" applyFont="1" applyAlignment="1">
      <alignment horizontal="center"/>
    </xf>
    <xf numFmtId="0" fontId="4" fillId="0" borderId="47" xfId="0" applyFont="1" applyBorder="1" applyAlignment="1">
      <alignment vertical="top"/>
    </xf>
    <xf numFmtId="0" fontId="20" fillId="0" borderId="0" xfId="0" applyFont="1" applyAlignment="1">
      <alignment vertic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43" fillId="0" borderId="0" xfId="0" applyFont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38" fontId="24" fillId="0" borderId="12" xfId="35" applyFont="1" applyBorder="1" applyAlignment="1">
      <alignment vertical="center"/>
    </xf>
    <xf numFmtId="38" fontId="29" fillId="0" borderId="0" xfId="35" applyFont="1"/>
    <xf numFmtId="0" fontId="3" fillId="0" borderId="0" xfId="0" applyFont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38" fontId="7" fillId="0" borderId="53" xfId="35" applyFont="1" applyBorder="1" applyAlignment="1">
      <alignment vertical="center"/>
    </xf>
    <xf numFmtId="38" fontId="20" fillId="0" borderId="24" xfId="35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38" fontId="17" fillId="0" borderId="62" xfId="35" applyFont="1" applyBorder="1" applyAlignment="1">
      <alignment vertical="center"/>
    </xf>
    <xf numFmtId="38" fontId="5" fillId="0" borderId="24" xfId="35" applyFont="1" applyBorder="1" applyAlignment="1">
      <alignment vertical="center" wrapText="1"/>
    </xf>
    <xf numFmtId="0" fontId="20" fillId="0" borderId="49" xfId="0" applyFont="1" applyBorder="1" applyAlignment="1">
      <alignment horizontal="left" vertical="center"/>
    </xf>
    <xf numFmtId="38" fontId="7" fillId="0" borderId="22" xfId="35" applyFont="1" applyBorder="1" applyAlignment="1">
      <alignment horizontal="right" vertical="center"/>
    </xf>
    <xf numFmtId="38" fontId="5" fillId="0" borderId="0" xfId="35" applyFont="1" applyAlignment="1">
      <alignment horizontal="right" vertical="center"/>
    </xf>
    <xf numFmtId="38" fontId="24" fillId="0" borderId="0" xfId="35" applyFont="1" applyAlignment="1">
      <alignment vertical="center"/>
    </xf>
    <xf numFmtId="38" fontId="21" fillId="0" borderId="0" xfId="35" applyFont="1" applyAlignment="1">
      <alignment vertical="center"/>
    </xf>
    <xf numFmtId="38" fontId="5" fillId="0" borderId="0" xfId="35" applyFont="1" applyAlignment="1">
      <alignment vertical="center"/>
    </xf>
    <xf numFmtId="38" fontId="17" fillId="0" borderId="0" xfId="35" applyFont="1" applyAlignment="1">
      <alignment vertical="center"/>
    </xf>
    <xf numFmtId="38" fontId="7" fillId="0" borderId="41" xfId="35" applyFont="1" applyBorder="1" applyAlignment="1">
      <alignment horizontal="center" vertical="center"/>
    </xf>
    <xf numFmtId="38" fontId="7" fillId="0" borderId="63" xfId="35" applyFont="1" applyBorder="1" applyAlignment="1">
      <alignment horizontal="center" vertical="center" textRotation="255"/>
    </xf>
    <xf numFmtId="38" fontId="7" fillId="0" borderId="0" xfId="35" applyFont="1" applyAlignment="1">
      <alignment horizontal="center" vertical="center" textRotation="255"/>
    </xf>
    <xf numFmtId="38" fontId="5" fillId="0" borderId="49" xfId="35" applyFont="1" applyBorder="1" applyAlignment="1">
      <alignment vertical="center"/>
    </xf>
    <xf numFmtId="38" fontId="5" fillId="0" borderId="47" xfId="35" applyFont="1" applyBorder="1" applyAlignment="1">
      <alignment vertical="center"/>
    </xf>
    <xf numFmtId="38" fontId="7" fillId="0" borderId="64" xfId="35" applyFont="1" applyBorder="1" applyAlignment="1">
      <alignment vertical="center"/>
    </xf>
    <xf numFmtId="38" fontId="17" fillId="0" borderId="49" xfId="35" applyFont="1" applyBorder="1" applyAlignment="1">
      <alignment vertical="center"/>
    </xf>
    <xf numFmtId="0" fontId="7" fillId="0" borderId="64" xfId="0" applyFont="1" applyBorder="1" applyAlignment="1">
      <alignment horizontal="center" vertical="center" textRotation="255"/>
    </xf>
    <xf numFmtId="38" fontId="5" fillId="0" borderId="52" xfId="35" applyFont="1" applyBorder="1" applyAlignment="1">
      <alignment horizontal="left" vertical="center"/>
    </xf>
    <xf numFmtId="38" fontId="7" fillId="0" borderId="45" xfId="35" applyFont="1" applyBorder="1" applyAlignment="1">
      <alignment horizontal="right" vertical="center"/>
    </xf>
    <xf numFmtId="0" fontId="7" fillId="0" borderId="3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38" fontId="7" fillId="0" borderId="35" xfId="35" applyFont="1" applyBorder="1" applyAlignment="1">
      <alignment horizontal="center" vertical="center" textRotation="255"/>
    </xf>
    <xf numFmtId="0" fontId="7" fillId="0" borderId="17" xfId="0" applyFont="1" applyBorder="1" applyAlignment="1">
      <alignment vertical="center"/>
    </xf>
    <xf numFmtId="38" fontId="7" fillId="0" borderId="14" xfId="35" applyFont="1" applyBorder="1" applyAlignment="1">
      <alignment horizontal="center" vertical="center"/>
    </xf>
    <xf numFmtId="38" fontId="5" fillId="0" borderId="17" xfId="35" applyFont="1" applyBorder="1" applyAlignment="1">
      <alignment horizontal="left" vertical="center"/>
    </xf>
    <xf numFmtId="38" fontId="7" fillId="0" borderId="34" xfId="35" applyFont="1" applyBorder="1" applyAlignment="1">
      <alignment horizontal="right" vertical="center"/>
    </xf>
    <xf numFmtId="38" fontId="5" fillId="0" borderId="17" xfId="35" applyFont="1" applyBorder="1" applyAlignment="1">
      <alignment vertical="center"/>
    </xf>
    <xf numFmtId="38" fontId="7" fillId="0" borderId="65" xfId="35" applyFont="1" applyBorder="1" applyAlignment="1">
      <alignment vertical="center"/>
    </xf>
    <xf numFmtId="38" fontId="7" fillId="0" borderId="34" xfId="35" applyFont="1" applyBorder="1" applyAlignment="1">
      <alignment vertical="center"/>
    </xf>
    <xf numFmtId="0" fontId="0" fillId="0" borderId="65" xfId="0" applyBorder="1"/>
    <xf numFmtId="38" fontId="20" fillId="0" borderId="53" xfId="35" applyFont="1" applyBorder="1" applyAlignment="1">
      <alignment vertical="center"/>
    </xf>
    <xf numFmtId="38" fontId="20" fillId="0" borderId="53" xfId="35" applyFont="1" applyBorder="1" applyAlignment="1">
      <alignment vertical="center" shrinkToFit="1"/>
    </xf>
    <xf numFmtId="38" fontId="5" fillId="0" borderId="20" xfId="35" applyFont="1" applyBorder="1" applyAlignment="1">
      <alignment vertical="center" shrinkToFit="1"/>
    </xf>
    <xf numFmtId="38" fontId="5" fillId="0" borderId="10" xfId="35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49" fillId="0" borderId="38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0" fillId="0" borderId="57" xfId="0" applyBorder="1"/>
    <xf numFmtId="0" fontId="0" fillId="0" borderId="58" xfId="0" applyBorder="1"/>
    <xf numFmtId="0" fontId="67" fillId="0" borderId="57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67" fillId="0" borderId="58" xfId="0" applyFont="1" applyBorder="1" applyAlignment="1">
      <alignment horizontal="center"/>
    </xf>
    <xf numFmtId="0" fontId="68" fillId="0" borderId="0" xfId="0" applyFont="1" applyAlignment="1">
      <alignment horizontal="right"/>
    </xf>
    <xf numFmtId="0" fontId="44" fillId="0" borderId="0" xfId="0" applyFont="1"/>
    <xf numFmtId="0" fontId="45" fillId="0" borderId="0" xfId="0" applyFont="1"/>
    <xf numFmtId="0" fontId="45" fillId="0" borderId="58" xfId="0" applyFont="1" applyBorder="1" applyAlignment="1">
      <alignment horizontal="right"/>
    </xf>
    <xf numFmtId="0" fontId="69" fillId="0" borderId="0" xfId="0" applyFont="1"/>
    <xf numFmtId="0" fontId="41" fillId="0" borderId="58" xfId="0" applyFont="1" applyBorder="1"/>
    <xf numFmtId="0" fontId="70" fillId="0" borderId="0" xfId="0" applyFont="1"/>
    <xf numFmtId="38" fontId="5" fillId="0" borderId="53" xfId="35" applyFont="1" applyBorder="1" applyAlignment="1">
      <alignment horizontal="right" vertical="center"/>
    </xf>
    <xf numFmtId="38" fontId="5" fillId="0" borderId="67" xfId="35" applyFont="1" applyBorder="1" applyAlignment="1">
      <alignment vertical="center"/>
    </xf>
    <xf numFmtId="38" fontId="20" fillId="0" borderId="20" xfId="35" applyFont="1" applyBorder="1" applyAlignment="1">
      <alignment vertical="center" shrinkToFit="1"/>
    </xf>
    <xf numFmtId="38" fontId="20" fillId="0" borderId="67" xfId="35" applyFont="1" applyBorder="1" applyAlignment="1">
      <alignment vertical="center" shrinkToFit="1"/>
    </xf>
    <xf numFmtId="38" fontId="20" fillId="0" borderId="68" xfId="35" applyFont="1" applyBorder="1" applyAlignment="1">
      <alignment vertical="center"/>
    </xf>
    <xf numFmtId="38" fontId="5" fillId="0" borderId="68" xfId="35" applyFont="1" applyBorder="1" applyAlignment="1">
      <alignment horizontal="left" vertical="center"/>
    </xf>
    <xf numFmtId="0" fontId="16" fillId="0" borderId="69" xfId="0" applyFont="1" applyBorder="1" applyAlignment="1">
      <alignment vertical="center"/>
    </xf>
    <xf numFmtId="38" fontId="5" fillId="0" borderId="70" xfId="35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38" fontId="5" fillId="0" borderId="29" xfId="35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38" fontId="72" fillId="0" borderId="22" xfId="35" applyFont="1" applyBorder="1" applyAlignment="1">
      <alignment vertical="center"/>
    </xf>
    <xf numFmtId="0" fontId="71" fillId="0" borderId="21" xfId="0" applyFont="1" applyBorder="1" applyAlignment="1">
      <alignment vertical="center"/>
    </xf>
    <xf numFmtId="38" fontId="73" fillId="0" borderId="20" xfId="35" applyFont="1" applyBorder="1" applyAlignment="1">
      <alignment vertical="center" shrinkToFit="1"/>
    </xf>
    <xf numFmtId="38" fontId="5" fillId="0" borderId="14" xfId="35" applyFont="1" applyBorder="1" applyAlignment="1">
      <alignment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38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32" xfId="0" applyFont="1" applyBorder="1" applyAlignment="1">
      <alignment horizontal="center" vertical="center"/>
    </xf>
    <xf numFmtId="0" fontId="49" fillId="0" borderId="12" xfId="0" applyFont="1" applyBorder="1" applyAlignment="1">
      <alignment vertical="center"/>
    </xf>
    <xf numFmtId="38" fontId="5" fillId="0" borderId="28" xfId="35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38" fontId="5" fillId="0" borderId="20" xfId="35" applyFont="1" applyBorder="1" applyAlignment="1">
      <alignment horizontal="right" vertical="center" shrinkToFit="1"/>
    </xf>
    <xf numFmtId="0" fontId="4" fillId="0" borderId="71" xfId="48" applyFont="1" applyBorder="1" applyAlignment="1">
      <alignment horizontal="left" vertical="center" shrinkToFit="1"/>
    </xf>
    <xf numFmtId="38" fontId="17" fillId="0" borderId="46" xfId="35" applyFont="1" applyBorder="1" applyAlignment="1">
      <alignment vertical="center"/>
    </xf>
    <xf numFmtId="0" fontId="4" fillId="0" borderId="15" xfId="48" applyFont="1" applyBorder="1" applyAlignment="1">
      <alignment horizontal="left" vertical="center" shrinkToFit="1"/>
    </xf>
    <xf numFmtId="38" fontId="7" fillId="0" borderId="14" xfId="35" applyFont="1" applyBorder="1" applyAlignment="1">
      <alignment vertical="center" shrinkToFit="1"/>
    </xf>
    <xf numFmtId="38" fontId="5" fillId="0" borderId="28" xfId="35" applyFont="1" applyBorder="1" applyAlignment="1">
      <alignment horizontal="right" vertical="center" shrinkToFit="1"/>
    </xf>
    <xf numFmtId="38" fontId="20" fillId="0" borderId="14" xfId="35" applyFont="1" applyBorder="1" applyAlignment="1">
      <alignment vertical="center" shrinkToFit="1"/>
    </xf>
    <xf numFmtId="38" fontId="20" fillId="0" borderId="10" xfId="35" applyFont="1" applyBorder="1" applyAlignment="1">
      <alignment vertical="center" shrinkToFit="1"/>
    </xf>
    <xf numFmtId="38" fontId="20" fillId="0" borderId="14" xfId="35" applyFont="1" applyBorder="1" applyAlignment="1">
      <alignment horizontal="left" vertical="center" shrinkToFit="1"/>
    </xf>
    <xf numFmtId="38" fontId="5" fillId="0" borderId="31" xfId="35" applyFont="1" applyBorder="1" applyAlignment="1">
      <alignment vertical="center" shrinkToFit="1"/>
    </xf>
    <xf numFmtId="38" fontId="5" fillId="0" borderId="72" xfId="35" applyFont="1" applyBorder="1" applyAlignment="1">
      <alignment vertical="center" shrinkToFit="1"/>
    </xf>
    <xf numFmtId="38" fontId="7" fillId="0" borderId="52" xfId="35" applyFont="1" applyBorder="1" applyAlignment="1">
      <alignment vertical="center"/>
    </xf>
    <xf numFmtId="0" fontId="20" fillId="0" borderId="73" xfId="0" applyFont="1" applyBorder="1" applyAlignment="1">
      <alignment horizontal="center" vertical="center"/>
    </xf>
    <xf numFmtId="38" fontId="5" fillId="0" borderId="20" xfId="35" applyFont="1" applyBorder="1" applyAlignment="1">
      <alignment horizontal="left" vertical="center" shrinkToFit="1"/>
    </xf>
    <xf numFmtId="38" fontId="7" fillId="0" borderId="45" xfId="0" applyNumberFormat="1" applyFont="1" applyBorder="1" applyAlignment="1">
      <alignment vertical="center"/>
    </xf>
    <xf numFmtId="0" fontId="4" fillId="0" borderId="53" xfId="48" applyFont="1" applyBorder="1" applyAlignment="1">
      <alignment horizontal="left" vertical="center" shrinkToFit="1"/>
    </xf>
    <xf numFmtId="38" fontId="5" fillId="0" borderId="14" xfId="35" applyFont="1" applyBorder="1" applyAlignment="1">
      <alignment horizontal="left" vertical="center" shrinkToFit="1"/>
    </xf>
    <xf numFmtId="38" fontId="5" fillId="0" borderId="20" xfId="36" applyFont="1" applyBorder="1" applyAlignment="1">
      <alignment vertical="center"/>
    </xf>
    <xf numFmtId="38" fontId="7" fillId="0" borderId="22" xfId="36" applyFont="1" applyBorder="1" applyAlignment="1">
      <alignment vertical="center"/>
    </xf>
    <xf numFmtId="38" fontId="5" fillId="0" borderId="28" xfId="36" applyFont="1" applyBorder="1" applyAlignment="1">
      <alignment vertical="center"/>
    </xf>
    <xf numFmtId="38" fontId="7" fillId="0" borderId="26" xfId="36" applyFont="1" applyBorder="1" applyAlignment="1">
      <alignment vertical="center"/>
    </xf>
    <xf numFmtId="38" fontId="20" fillId="0" borderId="31" xfId="35" applyFont="1" applyBorder="1" applyAlignment="1">
      <alignment vertical="center" shrinkToFit="1"/>
    </xf>
    <xf numFmtId="38" fontId="76" fillId="0" borderId="23" xfId="36" applyFont="1" applyBorder="1" applyAlignment="1">
      <alignment shrinkToFit="1"/>
    </xf>
    <xf numFmtId="38" fontId="76" fillId="0" borderId="24" xfId="36" applyFont="1" applyBorder="1" applyAlignment="1">
      <alignment shrinkToFit="1"/>
    </xf>
    <xf numFmtId="38" fontId="76" fillId="0" borderId="27" xfId="36" applyFont="1" applyBorder="1" applyAlignment="1">
      <alignment shrinkToFit="1"/>
    </xf>
    <xf numFmtId="38" fontId="20" fillId="0" borderId="37" xfId="35" applyFont="1" applyBorder="1" applyAlignment="1">
      <alignment horizontal="left" vertical="center" shrinkToFit="1"/>
    </xf>
    <xf numFmtId="0" fontId="7" fillId="0" borderId="10" xfId="0" applyFont="1" applyBorder="1" applyAlignment="1">
      <alignment vertical="center"/>
    </xf>
    <xf numFmtId="38" fontId="5" fillId="0" borderId="30" xfId="35" applyFont="1" applyBorder="1" applyAlignment="1">
      <alignment vertical="center"/>
    </xf>
    <xf numFmtId="38" fontId="28" fillId="0" borderId="47" xfId="35" applyFont="1" applyBorder="1" applyAlignment="1">
      <alignment vertical="center"/>
    </xf>
    <xf numFmtId="38" fontId="5" fillId="0" borderId="20" xfId="35" applyFont="1" applyBorder="1" applyAlignment="1">
      <alignment horizontal="center" vertical="center"/>
    </xf>
    <xf numFmtId="0" fontId="7" fillId="0" borderId="74" xfId="0" applyFont="1" applyBorder="1" applyAlignment="1">
      <alignment vertical="center"/>
    </xf>
    <xf numFmtId="38" fontId="5" fillId="0" borderId="40" xfId="35" applyFont="1" applyBorder="1" applyAlignment="1">
      <alignment horizontal="left" vertical="center" shrinkToFit="1"/>
    </xf>
    <xf numFmtId="38" fontId="49" fillId="0" borderId="20" xfId="35" applyFont="1" applyBorder="1" applyAlignment="1">
      <alignment vertical="center"/>
    </xf>
    <xf numFmtId="38" fontId="49" fillId="0" borderId="14" xfId="35" applyFont="1" applyBorder="1" applyAlignment="1">
      <alignment vertical="center"/>
    </xf>
    <xf numFmtId="0" fontId="49" fillId="0" borderId="42" xfId="0" applyFont="1" applyBorder="1" applyAlignment="1">
      <alignment horizontal="center" vertical="center"/>
    </xf>
    <xf numFmtId="38" fontId="82" fillId="0" borderId="13" xfId="36" applyFont="1" applyBorder="1" applyAlignment="1">
      <alignment shrinkToFit="1"/>
    </xf>
    <xf numFmtId="38" fontId="76" fillId="0" borderId="19" xfId="36" applyFont="1" applyBorder="1" applyAlignment="1">
      <alignment shrinkToFit="1"/>
    </xf>
    <xf numFmtId="38" fontId="82" fillId="0" borderId="62" xfId="36" applyFont="1" applyBorder="1" applyAlignment="1">
      <alignment shrinkToFit="1"/>
    </xf>
    <xf numFmtId="38" fontId="82" fillId="0" borderId="49" xfId="36" applyFont="1" applyBorder="1" applyAlignment="1">
      <alignment shrinkToFit="1"/>
    </xf>
    <xf numFmtId="38" fontId="7" fillId="0" borderId="12" xfId="0" applyNumberFormat="1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38" fontId="26" fillId="0" borderId="11" xfId="35" applyFont="1" applyBorder="1" applyAlignment="1">
      <alignment horizontal="center" vertical="center"/>
    </xf>
    <xf numFmtId="38" fontId="7" fillId="0" borderId="12" xfId="35" applyFont="1" applyBorder="1" applyAlignment="1">
      <alignment horizontal="center"/>
    </xf>
    <xf numFmtId="38" fontId="5" fillId="0" borderId="13" xfId="35" applyFont="1" applyBorder="1" applyAlignment="1">
      <alignment horizontal="center"/>
    </xf>
    <xf numFmtId="38" fontId="20" fillId="0" borderId="52" xfId="35" applyFont="1" applyBorder="1" applyAlignment="1">
      <alignment horizontal="left" vertical="center" shrinkToFit="1"/>
    </xf>
    <xf numFmtId="38" fontId="76" fillId="0" borderId="62" xfId="36" applyFont="1" applyBorder="1" applyAlignment="1">
      <alignment shrinkToFit="1"/>
    </xf>
    <xf numFmtId="38" fontId="26" fillId="0" borderId="11" xfId="35" applyFont="1" applyBorder="1" applyAlignment="1">
      <alignment horizontal="center" vertical="center" shrinkToFit="1"/>
    </xf>
    <xf numFmtId="38" fontId="5" fillId="0" borderId="12" xfId="35" applyFont="1" applyBorder="1" applyAlignment="1">
      <alignment horizontal="center"/>
    </xf>
    <xf numFmtId="38" fontId="7" fillId="0" borderId="75" xfId="35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16" fillId="0" borderId="21" xfId="0" applyFont="1" applyBorder="1" applyAlignment="1">
      <alignment horizontal="left" vertical="center"/>
    </xf>
    <xf numFmtId="38" fontId="5" fillId="0" borderId="31" xfId="35" applyFont="1" applyBorder="1" applyAlignment="1">
      <alignment horizontal="left" vertical="center"/>
    </xf>
    <xf numFmtId="38" fontId="82" fillId="0" borderId="23" xfId="36" applyFont="1" applyBorder="1" applyAlignment="1">
      <alignment shrinkToFit="1"/>
    </xf>
    <xf numFmtId="38" fontId="7" fillId="0" borderId="39" xfId="35" applyFont="1" applyBorder="1" applyAlignment="1">
      <alignment vertical="center" shrinkToFit="1"/>
    </xf>
    <xf numFmtId="38" fontId="5" fillId="0" borderId="52" xfId="35" applyFont="1" applyBorder="1" applyAlignment="1">
      <alignment vertical="center" shrinkToFit="1"/>
    </xf>
    <xf numFmtId="38" fontId="5" fillId="0" borderId="53" xfId="35" applyFont="1" applyBorder="1" applyAlignment="1">
      <alignment vertical="center" shrinkToFit="1"/>
    </xf>
    <xf numFmtId="0" fontId="40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78" fillId="0" borderId="11" xfId="0" applyFont="1" applyBorder="1" applyAlignment="1">
      <alignment horizontal="center" vertical="center"/>
    </xf>
    <xf numFmtId="38" fontId="5" fillId="0" borderId="29" xfId="35" applyFont="1" applyBorder="1" applyAlignment="1">
      <alignment vertical="center" shrinkToFit="1"/>
    </xf>
    <xf numFmtId="38" fontId="5" fillId="0" borderId="76" xfId="35" applyFont="1" applyBorder="1" applyAlignment="1">
      <alignment horizontal="center" vertical="center"/>
    </xf>
    <xf numFmtId="38" fontId="5" fillId="0" borderId="51" xfId="35" applyFont="1" applyBorder="1" applyAlignment="1">
      <alignment horizontal="center" vertical="center"/>
    </xf>
    <xf numFmtId="38" fontId="5" fillId="0" borderId="30" xfId="35" applyFont="1" applyBorder="1" applyAlignment="1">
      <alignment horizontal="right" vertical="center"/>
    </xf>
    <xf numFmtId="38" fontId="5" fillId="0" borderId="74" xfId="35" applyFont="1" applyBorder="1" applyAlignment="1">
      <alignment vertical="center" shrinkToFit="1"/>
    </xf>
    <xf numFmtId="0" fontId="78" fillId="0" borderId="11" xfId="0" applyFont="1" applyBorder="1" applyAlignment="1">
      <alignment horizontal="center" vertical="center" shrinkToFit="1"/>
    </xf>
    <xf numFmtId="38" fontId="5" fillId="0" borderId="14" xfId="35" applyFont="1" applyBorder="1" applyAlignment="1">
      <alignment horizontal="center" vertical="center" shrinkToFit="1"/>
    </xf>
    <xf numFmtId="38" fontId="34" fillId="0" borderId="20" xfId="35" applyFont="1" applyBorder="1" applyAlignment="1">
      <alignment vertical="center"/>
    </xf>
    <xf numFmtId="0" fontId="49" fillId="0" borderId="21" xfId="0" applyFont="1" applyBorder="1" applyAlignment="1">
      <alignment vertical="center" shrinkToFit="1"/>
    </xf>
    <xf numFmtId="0" fontId="15" fillId="0" borderId="11" xfId="0" applyFont="1" applyBorder="1" applyAlignment="1">
      <alignment horizontal="center" vertical="center" shrinkToFit="1"/>
    </xf>
    <xf numFmtId="0" fontId="78" fillId="0" borderId="12" xfId="0" applyFont="1" applyBorder="1" applyAlignment="1">
      <alignment horizontal="center" vertical="center" shrinkToFit="1"/>
    </xf>
    <xf numFmtId="38" fontId="5" fillId="0" borderId="74" xfId="35" applyFont="1" applyBorder="1" applyAlignment="1">
      <alignment vertical="center"/>
    </xf>
    <xf numFmtId="38" fontId="76" fillId="0" borderId="23" xfId="36" applyFont="1" applyBorder="1" applyAlignment="1" applyProtection="1">
      <alignment shrinkToFit="1"/>
      <protection locked="0"/>
    </xf>
    <xf numFmtId="38" fontId="76" fillId="0" borderId="27" xfId="36" applyFont="1" applyBorder="1" applyAlignment="1" applyProtection="1">
      <alignment shrinkToFit="1"/>
      <protection locked="0"/>
    </xf>
    <xf numFmtId="38" fontId="76" fillId="0" borderId="17" xfId="36" applyFont="1" applyBorder="1" applyAlignment="1" applyProtection="1">
      <alignment shrinkToFit="1"/>
      <protection locked="0"/>
    </xf>
    <xf numFmtId="38" fontId="76" fillId="0" borderId="18" xfId="36" applyFont="1" applyBorder="1" applyAlignment="1" applyProtection="1">
      <alignment shrinkToFit="1"/>
      <protection locked="0"/>
    </xf>
    <xf numFmtId="38" fontId="76" fillId="0" borderId="24" xfId="36" applyFont="1" applyBorder="1" applyAlignment="1" applyProtection="1">
      <alignment shrinkToFit="1"/>
      <protection locked="0"/>
    </xf>
    <xf numFmtId="38" fontId="76" fillId="0" borderId="83" xfId="36" applyFont="1" applyBorder="1" applyAlignment="1" applyProtection="1">
      <alignment shrinkToFit="1"/>
      <protection locked="0"/>
    </xf>
    <xf numFmtId="38" fontId="83" fillId="0" borderId="24" xfId="36" applyFont="1" applyBorder="1" applyAlignment="1" applyProtection="1">
      <alignment shrinkToFit="1"/>
      <protection locked="0"/>
    </xf>
    <xf numFmtId="38" fontId="83" fillId="0" borderId="50" xfId="35" applyFont="1" applyBorder="1" applyAlignment="1" applyProtection="1">
      <alignment vertical="center"/>
      <protection locked="0"/>
    </xf>
    <xf numFmtId="38" fontId="76" fillId="0" borderId="50" xfId="36" applyFont="1" applyBorder="1" applyAlignment="1" applyProtection="1">
      <alignment shrinkToFit="1"/>
      <protection locked="0"/>
    </xf>
    <xf numFmtId="38" fontId="76" fillId="0" borderId="51" xfId="36" applyFont="1" applyBorder="1" applyAlignment="1" applyProtection="1">
      <alignment shrinkToFit="1"/>
      <protection locked="0"/>
    </xf>
    <xf numFmtId="38" fontId="76" fillId="0" borderId="49" xfId="36" applyFont="1" applyBorder="1" applyAlignment="1" applyProtection="1">
      <alignment shrinkToFit="1"/>
      <protection locked="0"/>
    </xf>
    <xf numFmtId="38" fontId="76" fillId="0" borderId="23" xfId="35" applyFont="1" applyBorder="1" applyAlignment="1" applyProtection="1">
      <alignment vertical="center"/>
      <protection locked="0"/>
    </xf>
    <xf numFmtId="38" fontId="83" fillId="0" borderId="23" xfId="36" applyFont="1" applyBorder="1" applyAlignment="1" applyProtection="1">
      <alignment vertical="center" shrinkToFit="1"/>
      <protection locked="0"/>
    </xf>
    <xf numFmtId="38" fontId="76" fillId="0" borderId="23" xfId="36" applyFont="1" applyBorder="1" applyAlignment="1" applyProtection="1">
      <alignment vertical="center" shrinkToFit="1"/>
      <protection locked="0"/>
    </xf>
    <xf numFmtId="38" fontId="76" fillId="0" borderId="19" xfId="35" applyFont="1" applyBorder="1" applyAlignment="1" applyProtection="1">
      <alignment vertical="center"/>
      <protection locked="0"/>
    </xf>
    <xf numFmtId="38" fontId="83" fillId="0" borderId="23" xfId="35" applyFont="1" applyBorder="1" applyAlignment="1" applyProtection="1">
      <alignment vertical="center"/>
      <protection locked="0"/>
    </xf>
    <xf numFmtId="38" fontId="76" fillId="0" borderId="17" xfId="36" applyFont="1" applyBorder="1" applyAlignment="1" applyProtection="1">
      <alignment vertical="center" shrinkToFit="1"/>
      <protection locked="0"/>
    </xf>
    <xf numFmtId="177" fontId="5" fillId="0" borderId="0" xfId="0" applyNumberFormat="1" applyFont="1" applyAlignment="1">
      <alignment horizontal="left"/>
    </xf>
    <xf numFmtId="0" fontId="4" fillId="0" borderId="80" xfId="0" applyFont="1" applyBorder="1" applyAlignment="1">
      <alignment vertical="top"/>
    </xf>
    <xf numFmtId="0" fontId="9" fillId="0" borderId="80" xfId="0" applyFont="1" applyBorder="1" applyAlignment="1">
      <alignment horizontal="center"/>
    </xf>
    <xf numFmtId="0" fontId="5" fillId="0" borderId="40" xfId="0" applyFont="1" applyBorder="1" applyAlignment="1">
      <alignment horizontal="right" vertical="center"/>
    </xf>
    <xf numFmtId="38" fontId="39" fillId="0" borderId="39" xfId="35" applyFont="1" applyBorder="1" applyAlignment="1" applyProtection="1">
      <alignment horizontal="right" vertical="center"/>
    </xf>
    <xf numFmtId="38" fontId="48" fillId="0" borderId="49" xfId="0" applyNumberFormat="1" applyFont="1" applyBorder="1" applyAlignment="1">
      <alignment horizontal="right" vertical="center"/>
    </xf>
    <xf numFmtId="0" fontId="3" fillId="0" borderId="66" xfId="0" applyFont="1" applyBorder="1" applyAlignment="1">
      <alignment horizontal="center" vertical="center"/>
    </xf>
    <xf numFmtId="38" fontId="39" fillId="0" borderId="52" xfId="35" applyFont="1" applyBorder="1" applyAlignment="1" applyProtection="1">
      <alignment horizontal="right" vertical="center"/>
    </xf>
    <xf numFmtId="38" fontId="17" fillId="0" borderId="51" xfId="35" applyFont="1" applyBorder="1" applyAlignment="1" applyProtection="1">
      <alignment horizontal="right" vertical="center"/>
    </xf>
    <xf numFmtId="0" fontId="5" fillId="0" borderId="20" xfId="0" applyFont="1" applyBorder="1" applyAlignment="1">
      <alignment horizontal="right" vertical="center"/>
    </xf>
    <xf numFmtId="38" fontId="39" fillId="0" borderId="22" xfId="35" applyFont="1" applyBorder="1" applyAlignment="1" applyProtection="1">
      <alignment horizontal="right" vertical="center"/>
    </xf>
    <xf numFmtId="38" fontId="48" fillId="0" borderId="18" xfId="0" applyNumberFormat="1" applyFont="1" applyBorder="1" applyAlignment="1">
      <alignment horizontal="right" vertical="center"/>
    </xf>
    <xf numFmtId="0" fontId="3" fillId="0" borderId="84" xfId="0" applyFont="1" applyBorder="1" applyAlignment="1">
      <alignment horizontal="center" vertical="center"/>
    </xf>
    <xf numFmtId="38" fontId="39" fillId="0" borderId="37" xfId="35" applyFont="1" applyBorder="1" applyAlignment="1" applyProtection="1">
      <alignment horizontal="right" vertical="center"/>
    </xf>
    <xf numFmtId="38" fontId="17" fillId="0" borderId="18" xfId="35" applyFont="1" applyBorder="1" applyAlignment="1" applyProtection="1">
      <alignment horizontal="right" vertical="center"/>
    </xf>
    <xf numFmtId="0" fontId="5" fillId="0" borderId="10" xfId="0" applyFont="1" applyBorder="1" applyAlignment="1">
      <alignment horizontal="right" vertical="center"/>
    </xf>
    <xf numFmtId="38" fontId="39" fillId="0" borderId="45" xfId="35" applyFont="1" applyBorder="1" applyAlignment="1" applyProtection="1">
      <alignment horizontal="right" vertical="center"/>
    </xf>
    <xf numFmtId="38" fontId="17" fillId="0" borderId="50" xfId="35" applyFont="1" applyBorder="1" applyAlignment="1" applyProtection="1">
      <alignment horizontal="right" vertical="center"/>
    </xf>
    <xf numFmtId="38" fontId="39" fillId="0" borderId="10" xfId="35" applyFont="1" applyBorder="1" applyAlignment="1" applyProtection="1">
      <alignment horizontal="right" vertical="center"/>
    </xf>
    <xf numFmtId="38" fontId="39" fillId="0" borderId="26" xfId="35" applyFont="1" applyBorder="1" applyAlignment="1" applyProtection="1">
      <alignment horizontal="right" vertical="center"/>
    </xf>
    <xf numFmtId="38" fontId="39" fillId="0" borderId="14" xfId="35" applyFont="1" applyBorder="1" applyAlignment="1" applyProtection="1">
      <alignment horizontal="right" vertical="center"/>
    </xf>
    <xf numFmtId="0" fontId="27" fillId="0" borderId="20" xfId="0" applyFont="1" applyBorder="1" applyAlignment="1">
      <alignment horizontal="right" vertical="center"/>
    </xf>
    <xf numFmtId="38" fontId="17" fillId="0" borderId="24" xfId="35" applyFont="1" applyBorder="1" applyAlignment="1" applyProtection="1">
      <alignment horizontal="right" vertical="center"/>
    </xf>
    <xf numFmtId="38" fontId="17" fillId="0" borderId="24" xfId="0" applyNumberFormat="1" applyFont="1" applyBorder="1" applyAlignment="1">
      <alignment horizontal="right" vertical="center"/>
    </xf>
    <xf numFmtId="38" fontId="39" fillId="0" borderId="16" xfId="35" applyFont="1" applyBorder="1" applyAlignment="1" applyProtection="1">
      <alignment horizontal="right" vertical="center"/>
    </xf>
    <xf numFmtId="38" fontId="17" fillId="0" borderId="18" xfId="0" applyNumberFormat="1" applyFont="1" applyBorder="1" applyAlignment="1">
      <alignment horizontal="right" vertical="center"/>
    </xf>
    <xf numFmtId="38" fontId="39" fillId="0" borderId="36" xfId="35" applyFont="1" applyBorder="1" applyAlignment="1" applyProtection="1">
      <alignment horizontal="right" vertical="center"/>
    </xf>
    <xf numFmtId="38" fontId="39" fillId="0" borderId="20" xfId="35" applyFont="1" applyBorder="1" applyAlignment="1" applyProtection="1">
      <alignment horizontal="right" vertical="center"/>
    </xf>
    <xf numFmtId="0" fontId="3" fillId="0" borderId="85" xfId="0" applyFont="1" applyBorder="1" applyAlignment="1">
      <alignment horizontal="center" vertical="center"/>
    </xf>
    <xf numFmtId="38" fontId="39" fillId="0" borderId="75" xfId="35" applyFont="1" applyBorder="1" applyAlignment="1" applyProtection="1">
      <alignment horizontal="right" vertical="center"/>
    </xf>
    <xf numFmtId="38" fontId="39" fillId="0" borderId="28" xfId="35" applyFont="1" applyBorder="1" applyAlignment="1" applyProtection="1">
      <alignment horizontal="right" vertical="center"/>
    </xf>
    <xf numFmtId="0" fontId="27" fillId="0" borderId="14" xfId="0" applyFont="1" applyBorder="1" applyAlignment="1">
      <alignment horizontal="right" vertical="center"/>
    </xf>
    <xf numFmtId="38" fontId="39" fillId="0" borderId="53" xfId="35" applyFont="1" applyBorder="1" applyAlignment="1" applyProtection="1">
      <alignment horizontal="right" vertical="center"/>
    </xf>
    <xf numFmtId="0" fontId="27" fillId="0" borderId="10" xfId="0" applyFont="1" applyBorder="1" applyAlignment="1">
      <alignment horizontal="right" vertical="center"/>
    </xf>
    <xf numFmtId="0" fontId="3" fillId="0" borderId="79" xfId="0" applyFont="1" applyBorder="1" applyAlignment="1">
      <alignment horizontal="center" vertical="center"/>
    </xf>
    <xf numFmtId="38" fontId="39" fillId="0" borderId="86" xfId="35" applyFont="1" applyBorder="1" applyAlignment="1" applyProtection="1">
      <alignment horizontal="right" vertical="center"/>
    </xf>
    <xf numFmtId="38" fontId="21" fillId="0" borderId="62" xfId="35" applyFont="1" applyBorder="1" applyAlignment="1" applyProtection="1">
      <alignment horizontal="right" vertical="center"/>
    </xf>
    <xf numFmtId="38" fontId="27" fillId="0" borderId="11" xfId="35" applyFont="1" applyBorder="1" applyAlignment="1" applyProtection="1">
      <alignment horizontal="right" vertical="center"/>
    </xf>
    <xf numFmtId="38" fontId="39" fillId="0" borderId="43" xfId="35" applyFont="1" applyBorder="1" applyAlignment="1" applyProtection="1">
      <alignment horizontal="right" vertical="center"/>
    </xf>
    <xf numFmtId="38" fontId="17" fillId="0" borderId="17" xfId="35" applyFont="1" applyBorder="1" applyAlignment="1" applyProtection="1">
      <alignment horizontal="right" vertical="center"/>
    </xf>
    <xf numFmtId="38" fontId="27" fillId="0" borderId="20" xfId="35" applyFont="1" applyBorder="1" applyAlignment="1" applyProtection="1">
      <alignment vertical="center"/>
    </xf>
    <xf numFmtId="38" fontId="17" fillId="0" borderId="36" xfId="35" applyFont="1" applyBorder="1" applyAlignment="1" applyProtection="1">
      <alignment horizontal="right" vertical="center"/>
    </xf>
    <xf numFmtId="0" fontId="27" fillId="0" borderId="36" xfId="0" applyFont="1" applyBorder="1" applyAlignment="1">
      <alignment horizontal="right" vertical="center"/>
    </xf>
    <xf numFmtId="38" fontId="39" fillId="0" borderId="74" xfId="35" applyFont="1" applyBorder="1" applyAlignment="1" applyProtection="1">
      <alignment horizontal="right" vertical="center"/>
    </xf>
    <xf numFmtId="38" fontId="17" fillId="0" borderId="83" xfId="35" applyFont="1" applyBorder="1" applyAlignment="1" applyProtection="1">
      <alignment horizontal="right" vertical="center"/>
    </xf>
    <xf numFmtId="38" fontId="39" fillId="0" borderId="11" xfId="35" applyFont="1" applyBorder="1" applyAlignment="1" applyProtection="1">
      <alignment horizontal="right" vertical="center"/>
    </xf>
    <xf numFmtId="49" fontId="39" fillId="0" borderId="86" xfId="35" applyNumberFormat="1" applyFont="1" applyBorder="1" applyAlignment="1" applyProtection="1">
      <alignment horizontal="right" vertical="center"/>
    </xf>
    <xf numFmtId="0" fontId="39" fillId="0" borderId="11" xfId="0" applyFont="1" applyBorder="1" applyAlignment="1">
      <alignment horizontal="right" vertical="center"/>
    </xf>
    <xf numFmtId="0" fontId="3" fillId="0" borderId="79" xfId="0" applyFont="1" applyBorder="1" applyAlignment="1">
      <alignment horizontal="center"/>
    </xf>
    <xf numFmtId="38" fontId="28" fillId="0" borderId="14" xfId="35" applyFont="1" applyBorder="1" applyAlignment="1">
      <alignment vertical="center" shrinkToFit="1"/>
    </xf>
    <xf numFmtId="0" fontId="4" fillId="0" borderId="47" xfId="0" applyFont="1" applyBorder="1" applyAlignment="1">
      <alignment horizontal="left" vertical="top"/>
    </xf>
    <xf numFmtId="0" fontId="79" fillId="0" borderId="0" xfId="0" applyFont="1"/>
    <xf numFmtId="0" fontId="75" fillId="0" borderId="0" xfId="0" applyFont="1"/>
    <xf numFmtId="0" fontId="84" fillId="0" borderId="0" xfId="0" applyFont="1" applyProtection="1">
      <protection locked="0"/>
    </xf>
    <xf numFmtId="0" fontId="49" fillId="0" borderId="32" xfId="0" applyFont="1" applyBorder="1" applyAlignment="1">
      <alignment vertical="center"/>
    </xf>
    <xf numFmtId="0" fontId="49" fillId="0" borderId="35" xfId="0" applyFont="1" applyBorder="1" applyAlignment="1">
      <alignment vertical="center"/>
    </xf>
    <xf numFmtId="0" fontId="49" fillId="0" borderId="87" xfId="0" applyFont="1" applyBorder="1" applyAlignment="1">
      <alignment vertical="center"/>
    </xf>
    <xf numFmtId="0" fontId="49" fillId="0" borderId="36" xfId="0" applyFont="1" applyBorder="1" applyAlignment="1">
      <alignment vertical="center"/>
    </xf>
    <xf numFmtId="0" fontId="49" fillId="0" borderId="44" xfId="0" applyFont="1" applyBorder="1" applyAlignment="1">
      <alignment vertical="center"/>
    </xf>
    <xf numFmtId="0" fontId="49" fillId="0" borderId="69" xfId="0" applyFont="1" applyBorder="1" applyAlignment="1">
      <alignment horizontal="center" vertical="center"/>
    </xf>
    <xf numFmtId="38" fontId="76" fillId="0" borderId="50" xfId="35" applyFont="1" applyBorder="1" applyAlignment="1">
      <alignment vertical="center"/>
    </xf>
    <xf numFmtId="38" fontId="76" fillId="0" borderId="23" xfId="35" applyFont="1" applyBorder="1" applyAlignment="1" applyProtection="1">
      <protection locked="0"/>
    </xf>
    <xf numFmtId="38" fontId="76" fillId="0" borderId="27" xfId="35" applyFont="1" applyBorder="1" applyAlignment="1" applyProtection="1">
      <protection locked="0"/>
    </xf>
    <xf numFmtId="38" fontId="76" fillId="0" borderId="24" xfId="35" applyFont="1" applyBorder="1" applyAlignment="1" applyProtection="1">
      <protection locked="0"/>
    </xf>
    <xf numFmtId="38" fontId="76" fillId="0" borderId="34" xfId="35" applyFont="1" applyBorder="1" applyAlignment="1" applyProtection="1">
      <protection locked="0"/>
    </xf>
    <xf numFmtId="0" fontId="85" fillId="0" borderId="0" xfId="0" applyFont="1" applyAlignment="1">
      <alignment horizontal="right"/>
    </xf>
    <xf numFmtId="0" fontId="5" fillId="0" borderId="53" xfId="0" applyFont="1" applyBorder="1" applyAlignment="1">
      <alignment vertical="center"/>
    </xf>
    <xf numFmtId="38" fontId="5" fillId="0" borderId="10" xfId="35" applyFont="1" applyBorder="1" applyAlignment="1">
      <alignment horizontal="center" vertical="center" textRotation="255"/>
    </xf>
    <xf numFmtId="38" fontId="20" fillId="0" borderId="19" xfId="35" applyFont="1" applyBorder="1" applyAlignment="1">
      <alignment vertical="center"/>
    </xf>
    <xf numFmtId="38" fontId="5" fillId="0" borderId="70" xfId="35" applyFont="1" applyBorder="1" applyAlignment="1">
      <alignment vertical="center" shrinkToFit="1"/>
    </xf>
    <xf numFmtId="0" fontId="49" fillId="0" borderId="65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38" fontId="20" fillId="0" borderId="52" xfId="35" applyFont="1" applyBorder="1" applyAlignment="1">
      <alignment vertical="center" shrinkToFit="1"/>
    </xf>
    <xf numFmtId="38" fontId="76" fillId="0" borderId="34" xfId="36" applyFont="1" applyBorder="1" applyAlignment="1" applyProtection="1">
      <alignment shrinkToFit="1"/>
      <protection locked="0"/>
    </xf>
    <xf numFmtId="0" fontId="0" fillId="0" borderId="0" xfId="0" applyAlignment="1">
      <alignment horizontal="right"/>
    </xf>
    <xf numFmtId="0" fontId="86" fillId="0" borderId="0" xfId="0" applyFont="1" applyProtection="1">
      <protection locked="0"/>
    </xf>
    <xf numFmtId="38" fontId="17" fillId="0" borderId="18" xfId="35" applyFont="1" applyBorder="1" applyAlignment="1" applyProtection="1">
      <alignment vertical="center"/>
    </xf>
    <xf numFmtId="38" fontId="39" fillId="0" borderId="26" xfId="0" applyNumberFormat="1" applyFont="1" applyBorder="1" applyAlignment="1">
      <alignment vertical="center"/>
    </xf>
    <xf numFmtId="38" fontId="17" fillId="0" borderId="18" xfId="0" applyNumberFormat="1" applyFont="1" applyBorder="1" applyAlignment="1">
      <alignment vertical="center"/>
    </xf>
    <xf numFmtId="38" fontId="76" fillId="0" borderId="24" xfId="35" applyFont="1" applyBorder="1" applyAlignment="1" applyProtection="1">
      <alignment vertical="center"/>
      <protection locked="0"/>
    </xf>
    <xf numFmtId="0" fontId="74" fillId="0" borderId="67" xfId="0" applyFont="1" applyBorder="1" applyAlignment="1" applyProtection="1">
      <alignment horizontal="left" vertical="center"/>
      <protection locked="0"/>
    </xf>
    <xf numFmtId="0" fontId="5" fillId="0" borderId="69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0" borderId="53" xfId="0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38" fontId="5" fillId="0" borderId="40" xfId="35" applyFont="1" applyBorder="1" applyAlignment="1">
      <alignment horizontal="left" vertical="center"/>
    </xf>
    <xf numFmtId="0" fontId="7" fillId="0" borderId="53" xfId="0" applyFont="1" applyBorder="1" applyAlignment="1">
      <alignment vertical="center"/>
    </xf>
    <xf numFmtId="0" fontId="4" fillId="0" borderId="21" xfId="48" applyFont="1" applyBorder="1" applyAlignment="1">
      <alignment horizontal="left" vertical="center" shrinkToFit="1"/>
    </xf>
    <xf numFmtId="0" fontId="4" fillId="0" borderId="88" xfId="48" applyFont="1" applyBorder="1" applyAlignment="1">
      <alignment horizontal="left" vertical="center" shrinkToFit="1"/>
    </xf>
    <xf numFmtId="38" fontId="5" fillId="0" borderId="37" xfId="35" applyFont="1" applyBorder="1" applyAlignment="1">
      <alignment vertical="center" shrinkToFit="1"/>
    </xf>
    <xf numFmtId="0" fontId="71" fillId="0" borderId="15" xfId="0" applyFont="1" applyBorder="1" applyAlignment="1">
      <alignment vertical="center"/>
    </xf>
    <xf numFmtId="38" fontId="72" fillId="0" borderId="16" xfId="35" applyFont="1" applyBorder="1" applyAlignment="1">
      <alignment vertical="center"/>
    </xf>
    <xf numFmtId="38" fontId="5" fillId="0" borderId="40" xfId="35" applyFont="1" applyBorder="1" applyAlignment="1">
      <alignment vertical="center" shrinkToFit="1"/>
    </xf>
    <xf numFmtId="0" fontId="7" fillId="0" borderId="6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49" fillId="0" borderId="44" xfId="0" applyFont="1" applyBorder="1" applyAlignment="1">
      <alignment vertical="center" shrinkToFit="1"/>
    </xf>
    <xf numFmtId="0" fontId="49" fillId="0" borderId="15" xfId="0" applyFont="1" applyBorder="1" applyAlignment="1">
      <alignment vertical="center" shrinkToFit="1"/>
    </xf>
    <xf numFmtId="0" fontId="7" fillId="0" borderId="2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68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5" fillId="0" borderId="70" xfId="0" applyFont="1" applyBorder="1" applyAlignment="1">
      <alignment vertical="center" shrinkToFit="1"/>
    </xf>
    <xf numFmtId="0" fontId="4" fillId="0" borderId="12" xfId="0" applyFont="1" applyBorder="1" applyAlignment="1">
      <alignment horizontal="center"/>
    </xf>
    <xf numFmtId="38" fontId="76" fillId="0" borderId="36" xfId="36" applyFont="1" applyBorder="1" applyAlignment="1" applyProtection="1">
      <alignment shrinkToFit="1"/>
      <protection locked="0"/>
    </xf>
    <xf numFmtId="38" fontId="76" fillId="0" borderId="44" xfId="35" applyFont="1" applyBorder="1" applyAlignment="1">
      <alignment vertical="center"/>
    </xf>
    <xf numFmtId="38" fontId="17" fillId="0" borderId="36" xfId="35" applyFont="1" applyBorder="1" applyAlignment="1">
      <alignment vertical="center"/>
    </xf>
    <xf numFmtId="38" fontId="17" fillId="0" borderId="35" xfId="35" applyFont="1" applyBorder="1" applyAlignment="1">
      <alignment vertical="center"/>
    </xf>
    <xf numFmtId="38" fontId="17" fillId="0" borderId="75" xfId="35" applyFont="1" applyBorder="1" applyAlignment="1">
      <alignment vertical="center"/>
    </xf>
    <xf numFmtId="38" fontId="76" fillId="0" borderId="75" xfId="35" applyFont="1" applyBorder="1" applyAlignment="1">
      <alignment vertical="center"/>
    </xf>
    <xf numFmtId="38" fontId="82" fillId="0" borderId="42" xfId="36" applyFont="1" applyBorder="1" applyAlignment="1">
      <alignment shrinkToFit="1"/>
    </xf>
    <xf numFmtId="38" fontId="76" fillId="0" borderId="35" xfId="36" applyFont="1" applyBorder="1" applyAlignment="1" applyProtection="1">
      <alignment shrinkToFit="1"/>
      <protection locked="0"/>
    </xf>
    <xf numFmtId="38" fontId="17" fillId="0" borderId="36" xfId="36" applyFont="1" applyBorder="1" applyAlignment="1">
      <alignment vertical="center"/>
    </xf>
    <xf numFmtId="38" fontId="17" fillId="0" borderId="75" xfId="36" applyFont="1" applyBorder="1" applyAlignment="1">
      <alignment vertical="center"/>
    </xf>
    <xf numFmtId="38" fontId="5" fillId="0" borderId="53" xfId="36" applyFont="1" applyBorder="1" applyAlignment="1">
      <alignment vertical="center"/>
    </xf>
    <xf numFmtId="0" fontId="7" fillId="0" borderId="83" xfId="0" applyFont="1" applyBorder="1" applyAlignment="1">
      <alignment vertical="center"/>
    </xf>
    <xf numFmtId="38" fontId="82" fillId="0" borderId="30" xfId="36" applyFont="1" applyBorder="1" applyAlignment="1">
      <alignment shrinkToFit="1"/>
    </xf>
    <xf numFmtId="0" fontId="7" fillId="0" borderId="41" xfId="0" applyFont="1" applyBorder="1" applyAlignment="1">
      <alignment vertical="center"/>
    </xf>
    <xf numFmtId="0" fontId="5" fillId="0" borderId="20" xfId="0" applyFont="1" applyBorder="1" applyAlignment="1">
      <alignment vertical="center" shrinkToFit="1"/>
    </xf>
    <xf numFmtId="38" fontId="29" fillId="0" borderId="12" xfId="35" applyFont="1" applyBorder="1" applyAlignment="1">
      <alignment horizontal="right" vertical="center"/>
    </xf>
    <xf numFmtId="38" fontId="5" fillId="0" borderId="28" xfId="35" applyFont="1" applyBorder="1" applyAlignment="1">
      <alignment horizontal="left" vertical="center" shrinkToFit="1"/>
    </xf>
    <xf numFmtId="38" fontId="29" fillId="0" borderId="11" xfId="35" applyFont="1" applyBorder="1" applyAlignment="1">
      <alignment horizontal="left" vertical="center" shrinkToFit="1"/>
    </xf>
    <xf numFmtId="38" fontId="29" fillId="0" borderId="86" xfId="35" applyFont="1" applyBorder="1" applyAlignment="1">
      <alignment vertical="center" shrinkToFit="1"/>
    </xf>
    <xf numFmtId="0" fontId="77" fillId="0" borderId="12" xfId="0" applyFont="1" applyBorder="1" applyAlignment="1">
      <alignment vertical="center"/>
    </xf>
    <xf numFmtId="38" fontId="83" fillId="0" borderId="49" xfId="36" applyFont="1" applyBorder="1" applyAlignment="1" applyProtection="1">
      <alignment shrinkToFit="1"/>
    </xf>
    <xf numFmtId="38" fontId="76" fillId="0" borderId="19" xfId="35" applyFont="1" applyBorder="1" applyAlignment="1" applyProtection="1">
      <alignment vertical="center"/>
    </xf>
    <xf numFmtId="38" fontId="5" fillId="0" borderId="31" xfId="35" applyFont="1" applyBorder="1" applyAlignment="1">
      <alignment horizontal="left" vertical="center" shrinkToFit="1"/>
    </xf>
    <xf numFmtId="0" fontId="5" fillId="0" borderId="37" xfId="35" applyNumberFormat="1" applyFont="1" applyBorder="1" applyAlignment="1">
      <alignment vertical="center" shrinkToFit="1"/>
    </xf>
    <xf numFmtId="38" fontId="20" fillId="0" borderId="74" xfId="35" applyFont="1" applyBorder="1" applyAlignment="1">
      <alignment vertical="center" shrinkToFit="1"/>
    </xf>
    <xf numFmtId="38" fontId="17" fillId="0" borderId="83" xfId="35" applyFont="1" applyBorder="1" applyAlignment="1">
      <alignment vertical="center"/>
    </xf>
    <xf numFmtId="38" fontId="76" fillId="0" borderId="32" xfId="36" applyFont="1" applyBorder="1" applyAlignment="1">
      <alignment shrinkToFit="1"/>
    </xf>
    <xf numFmtId="38" fontId="5" fillId="0" borderId="47" xfId="35" applyFont="1" applyBorder="1" applyAlignment="1">
      <alignment horizontal="right" vertical="center"/>
    </xf>
    <xf numFmtId="38" fontId="20" fillId="0" borderId="74" xfId="35" applyFont="1" applyBorder="1" applyAlignment="1">
      <alignment vertical="center"/>
    </xf>
    <xf numFmtId="0" fontId="5" fillId="0" borderId="29" xfId="0" applyFont="1" applyBorder="1" applyAlignment="1">
      <alignment horizontal="right" vertical="center"/>
    </xf>
    <xf numFmtId="38" fontId="5" fillId="0" borderId="68" xfId="35" applyFont="1" applyBorder="1" applyAlignment="1">
      <alignment horizontal="left" vertical="center" shrinkToFit="1"/>
    </xf>
    <xf numFmtId="0" fontId="49" fillId="0" borderId="25" xfId="0" applyFont="1" applyBorder="1" applyAlignment="1">
      <alignment vertical="center"/>
    </xf>
    <xf numFmtId="38" fontId="5" fillId="0" borderId="68" xfId="35" applyFont="1" applyBorder="1" applyAlignment="1">
      <alignment vertical="center" shrinkToFit="1"/>
    </xf>
    <xf numFmtId="38" fontId="82" fillId="0" borderId="92" xfId="36" applyFont="1" applyBorder="1" applyAlignment="1">
      <alignment shrinkToFit="1"/>
    </xf>
    <xf numFmtId="0" fontId="49" fillId="0" borderId="73" xfId="0" applyFont="1" applyBorder="1" applyAlignment="1">
      <alignment vertical="center"/>
    </xf>
    <xf numFmtId="38" fontId="39" fillId="0" borderId="26" xfId="35" applyFont="1" applyBorder="1" applyAlignment="1" applyProtection="1">
      <alignment vertical="center"/>
    </xf>
    <xf numFmtId="0" fontId="5" fillId="0" borderId="28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 shrinkToFit="1"/>
    </xf>
    <xf numFmtId="38" fontId="17" fillId="0" borderId="24" xfId="35" applyFont="1" applyBorder="1" applyAlignment="1" applyProtection="1">
      <alignment vertical="center"/>
    </xf>
    <xf numFmtId="38" fontId="46" fillId="0" borderId="0" xfId="0" applyNumberFormat="1" applyFont="1"/>
    <xf numFmtId="0" fontId="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38" fontId="39" fillId="0" borderId="0" xfId="0" applyNumberFormat="1" applyFont="1"/>
    <xf numFmtId="38" fontId="17" fillId="0" borderId="24" xfId="0" applyNumberFormat="1" applyFont="1" applyBorder="1" applyAlignment="1">
      <alignment vertical="center"/>
    </xf>
    <xf numFmtId="38" fontId="82" fillId="0" borderId="62" xfId="35" applyFont="1" applyBorder="1" applyAlignment="1" applyProtection="1">
      <alignment vertical="center"/>
    </xf>
    <xf numFmtId="0" fontId="83" fillId="0" borderId="19" xfId="0" applyFont="1" applyBorder="1" applyAlignment="1">
      <alignment vertical="center"/>
    </xf>
    <xf numFmtId="38" fontId="82" fillId="0" borderId="12" xfId="35" applyFont="1" applyBorder="1" applyAlignment="1">
      <alignment vertical="center" shrinkToFit="1"/>
    </xf>
    <xf numFmtId="38" fontId="11" fillId="0" borderId="13" xfId="35" applyFont="1" applyBorder="1" applyAlignment="1">
      <alignment vertical="center"/>
    </xf>
    <xf numFmtId="38" fontId="82" fillId="0" borderId="13" xfId="35" applyFont="1" applyBorder="1" applyAlignment="1">
      <alignment vertical="center"/>
    </xf>
    <xf numFmtId="38" fontId="76" fillId="0" borderId="19" xfId="35" applyFont="1" applyBorder="1" applyAlignment="1">
      <alignment vertical="center"/>
    </xf>
    <xf numFmtId="38" fontId="76" fillId="0" borderId="23" xfId="35" applyFont="1" applyBorder="1" applyAlignment="1">
      <alignment vertical="center"/>
    </xf>
    <xf numFmtId="38" fontId="76" fillId="0" borderId="17" xfId="35" applyFont="1" applyBorder="1" applyAlignment="1">
      <alignment vertical="center"/>
    </xf>
    <xf numFmtId="38" fontId="76" fillId="0" borderId="34" xfId="35" applyFont="1" applyBorder="1" applyAlignment="1">
      <alignment vertical="center"/>
    </xf>
    <xf numFmtId="0" fontId="82" fillId="0" borderId="13" xfId="0" applyFont="1" applyBorder="1" applyAlignment="1">
      <alignment vertical="center"/>
    </xf>
    <xf numFmtId="0" fontId="83" fillId="0" borderId="49" xfId="0" applyFont="1" applyBorder="1" applyAlignment="1">
      <alignment vertical="center"/>
    </xf>
    <xf numFmtId="0" fontId="83" fillId="0" borderId="24" xfId="0" applyFont="1" applyBorder="1" applyAlignment="1">
      <alignment vertical="center"/>
    </xf>
    <xf numFmtId="0" fontId="83" fillId="0" borderId="50" xfId="0" applyFont="1" applyBorder="1" applyAlignment="1">
      <alignment vertical="center"/>
    </xf>
    <xf numFmtId="38" fontId="83" fillId="0" borderId="18" xfId="35" applyFont="1" applyBorder="1" applyAlignment="1">
      <alignment vertical="center"/>
    </xf>
    <xf numFmtId="38" fontId="83" fillId="0" borderId="17" xfId="35" applyFont="1" applyBorder="1" applyAlignment="1">
      <alignment vertical="center"/>
    </xf>
    <xf numFmtId="38" fontId="83" fillId="0" borderId="23" xfId="35" applyFont="1" applyBorder="1" applyAlignment="1">
      <alignment vertical="center"/>
    </xf>
    <xf numFmtId="38" fontId="76" fillId="0" borderId="17" xfId="35" applyFont="1" applyBorder="1" applyAlignment="1" applyProtection="1">
      <alignment vertical="center"/>
      <protection locked="0"/>
    </xf>
    <xf numFmtId="38" fontId="76" fillId="0" borderId="27" xfId="35" applyFont="1" applyBorder="1" applyAlignment="1" applyProtection="1">
      <alignment vertical="center"/>
      <protection locked="0"/>
    </xf>
    <xf numFmtId="38" fontId="76" fillId="0" borderId="83" xfId="35" applyFont="1" applyBorder="1" applyAlignment="1" applyProtection="1">
      <alignment vertical="center"/>
      <protection locked="0"/>
    </xf>
    <xf numFmtId="0" fontId="13" fillId="0" borderId="24" xfId="0" applyFont="1" applyBorder="1" applyAlignment="1">
      <alignment vertical="center"/>
    </xf>
    <xf numFmtId="0" fontId="13" fillId="0" borderId="83" xfId="0" applyFont="1" applyBorder="1" applyAlignment="1">
      <alignment vertical="center"/>
    </xf>
    <xf numFmtId="38" fontId="76" fillId="0" borderId="27" xfId="35" applyFont="1" applyBorder="1" applyAlignment="1">
      <alignment vertical="center"/>
    </xf>
    <xf numFmtId="38" fontId="76" fillId="0" borderId="24" xfId="35" applyFont="1" applyBorder="1" applyAlignment="1">
      <alignment vertical="center"/>
    </xf>
    <xf numFmtId="0" fontId="83" fillId="0" borderId="18" xfId="0" applyFont="1" applyBorder="1" applyAlignment="1">
      <alignment vertical="center"/>
    </xf>
    <xf numFmtId="38" fontId="11" fillId="0" borderId="46" xfId="35" applyFont="1" applyBorder="1" applyAlignment="1">
      <alignment vertical="center"/>
    </xf>
    <xf numFmtId="38" fontId="76" fillId="0" borderId="90" xfId="35" applyFont="1" applyBorder="1" applyAlignment="1">
      <alignment vertical="center"/>
    </xf>
    <xf numFmtId="38" fontId="82" fillId="0" borderId="62" xfId="35" applyFont="1" applyBorder="1" applyAlignment="1">
      <alignment vertical="center"/>
    </xf>
    <xf numFmtId="0" fontId="4" fillId="0" borderId="38" xfId="48" applyFont="1" applyBorder="1" applyAlignment="1">
      <alignment vertical="center" shrinkToFit="1"/>
    </xf>
    <xf numFmtId="38" fontId="76" fillId="0" borderId="30" xfId="35" applyFont="1" applyBorder="1" applyAlignment="1">
      <alignment vertical="center"/>
    </xf>
    <xf numFmtId="38" fontId="83" fillId="0" borderId="90" xfId="35" applyFont="1" applyBorder="1" applyAlignment="1">
      <alignment vertical="center"/>
    </xf>
    <xf numFmtId="38" fontId="87" fillId="0" borderId="24" xfId="0" applyNumberFormat="1" applyFont="1" applyBorder="1" applyAlignment="1">
      <alignment horizontal="right" vertical="center"/>
    </xf>
    <xf numFmtId="38" fontId="87" fillId="0" borderId="51" xfId="35" applyFont="1" applyBorder="1" applyAlignment="1" applyProtection="1">
      <alignment horizontal="right" vertical="center"/>
    </xf>
    <xf numFmtId="38" fontId="87" fillId="0" borderId="18" xfId="0" applyNumberFormat="1" applyFont="1" applyBorder="1" applyAlignment="1">
      <alignment horizontal="right" vertical="center"/>
    </xf>
    <xf numFmtId="0" fontId="87" fillId="0" borderId="23" xfId="0" applyFont="1" applyBorder="1" applyAlignment="1">
      <alignment horizontal="right" vertical="center"/>
    </xf>
    <xf numFmtId="38" fontId="87" fillId="0" borderId="51" xfId="0" applyNumberFormat="1" applyFont="1" applyBorder="1" applyAlignment="1">
      <alignment horizontal="right" vertical="center"/>
    </xf>
    <xf numFmtId="38" fontId="7" fillId="0" borderId="43" xfId="35" applyFont="1" applyBorder="1" applyAlignment="1">
      <alignment horizontal="right" vertical="center"/>
    </xf>
    <xf numFmtId="38" fontId="7" fillId="0" borderId="12" xfId="35" applyFont="1" applyBorder="1" applyAlignment="1">
      <alignment vertical="center" shrinkToFit="1"/>
    </xf>
    <xf numFmtId="38" fontId="7" fillId="0" borderId="43" xfId="0" applyNumberFormat="1" applyFont="1" applyBorder="1" applyAlignment="1">
      <alignment vertical="center" shrinkToFit="1"/>
    </xf>
    <xf numFmtId="38" fontId="7" fillId="0" borderId="48" xfId="0" applyNumberFormat="1" applyFont="1" applyBorder="1" applyAlignment="1">
      <alignment vertical="center"/>
    </xf>
    <xf numFmtId="38" fontId="7" fillId="0" borderId="87" xfId="35" applyFont="1" applyBorder="1" applyAlignment="1">
      <alignment vertical="center"/>
    </xf>
    <xf numFmtId="38" fontId="7" fillId="0" borderId="0" xfId="35" applyFont="1" applyBorder="1" applyAlignment="1">
      <alignment vertical="center"/>
    </xf>
    <xf numFmtId="38" fontId="7" fillId="0" borderId="48" xfId="35" applyFont="1" applyBorder="1" applyAlignment="1">
      <alignment vertical="center" shrinkToFit="1"/>
    </xf>
    <xf numFmtId="38" fontId="7" fillId="0" borderId="19" xfId="35" applyFont="1" applyBorder="1" applyAlignment="1">
      <alignment horizontal="right" vertical="center"/>
    </xf>
    <xf numFmtId="0" fontId="20" fillId="0" borderId="63" xfId="0" applyFont="1" applyBorder="1" applyAlignment="1">
      <alignment horizontal="center" vertical="center"/>
    </xf>
    <xf numFmtId="38" fontId="7" fillId="0" borderId="63" xfId="35" applyFont="1" applyBorder="1" applyAlignment="1">
      <alignment vertical="center"/>
    </xf>
    <xf numFmtId="0" fontId="49" fillId="0" borderId="63" xfId="0" applyFont="1" applyBorder="1" applyAlignment="1">
      <alignment horizontal="center" vertical="center"/>
    </xf>
    <xf numFmtId="38" fontId="82" fillId="0" borderId="69" xfId="36" applyFont="1" applyBorder="1" applyAlignment="1">
      <alignment shrinkToFit="1"/>
    </xf>
    <xf numFmtId="38" fontId="5" fillId="0" borderId="14" xfId="36" applyFont="1" applyBorder="1" applyAlignment="1">
      <alignment vertical="center"/>
    </xf>
    <xf numFmtId="38" fontId="7" fillId="0" borderId="16" xfId="36" applyFont="1" applyBorder="1" applyAlignment="1">
      <alignment vertical="center"/>
    </xf>
    <xf numFmtId="0" fontId="7" fillId="0" borderId="11" xfId="0" applyFont="1" applyBorder="1"/>
    <xf numFmtId="0" fontId="7" fillId="0" borderId="12" xfId="0" applyFont="1" applyBorder="1"/>
    <xf numFmtId="38" fontId="17" fillId="0" borderId="21" xfId="36" applyFont="1" applyBorder="1" applyAlignment="1">
      <alignment vertical="center"/>
    </xf>
    <xf numFmtId="38" fontId="20" fillId="0" borderId="14" xfId="35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38" fontId="5" fillId="0" borderId="14" xfId="35" applyFont="1" applyFill="1" applyBorder="1" applyAlignment="1">
      <alignment vertical="center"/>
    </xf>
    <xf numFmtId="38" fontId="7" fillId="0" borderId="16" xfId="35" applyFont="1" applyFill="1" applyBorder="1" applyAlignment="1">
      <alignment vertical="center"/>
    </xf>
    <xf numFmtId="38" fontId="76" fillId="0" borderId="23" xfId="36" applyFont="1" applyFill="1" applyBorder="1" applyAlignment="1" applyProtection="1">
      <alignment shrinkToFit="1"/>
      <protection locked="0"/>
    </xf>
    <xf numFmtId="38" fontId="5" fillId="0" borderId="14" xfId="35" applyFont="1" applyFill="1" applyBorder="1" applyAlignment="1">
      <alignment horizontal="left" vertical="center"/>
    </xf>
    <xf numFmtId="38" fontId="5" fillId="0" borderId="20" xfId="35" applyFont="1" applyFill="1" applyBorder="1" applyAlignment="1">
      <alignment vertical="center"/>
    </xf>
    <xf numFmtId="38" fontId="7" fillId="0" borderId="22" xfId="35" applyFont="1" applyFill="1" applyBorder="1" applyAlignment="1">
      <alignment vertical="center"/>
    </xf>
    <xf numFmtId="38" fontId="82" fillId="0" borderId="76" xfId="36" applyFont="1" applyBorder="1" applyAlignment="1">
      <alignment shrinkToFit="1"/>
    </xf>
    <xf numFmtId="38" fontId="21" fillId="0" borderId="30" xfId="35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29" fillId="0" borderId="0" xfId="0" applyFont="1"/>
    <xf numFmtId="38" fontId="76" fillId="0" borderId="83" xfId="36" applyFont="1" applyBorder="1" applyAlignment="1">
      <alignment shrinkToFit="1"/>
    </xf>
    <xf numFmtId="0" fontId="7" fillId="0" borderId="16" xfId="0" applyFont="1" applyBorder="1" applyAlignment="1">
      <alignment vertical="center"/>
    </xf>
    <xf numFmtId="38" fontId="5" fillId="0" borderId="53" xfId="35" applyFont="1" applyBorder="1" applyAlignment="1">
      <alignment horizontal="center" vertical="center"/>
    </xf>
    <xf numFmtId="38" fontId="5" fillId="0" borderId="36" xfId="35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38" fontId="5" fillId="0" borderId="33" xfId="35" applyFont="1" applyBorder="1" applyAlignment="1">
      <alignment vertical="center"/>
    </xf>
    <xf numFmtId="38" fontId="28" fillId="0" borderId="47" xfId="35" applyFont="1" applyBorder="1" applyAlignment="1">
      <alignment vertical="center" shrinkToFit="1"/>
    </xf>
    <xf numFmtId="38" fontId="82" fillId="0" borderId="90" xfId="36" applyFont="1" applyBorder="1" applyAlignment="1">
      <alignment shrinkToFit="1"/>
    </xf>
    <xf numFmtId="38" fontId="82" fillId="0" borderId="12" xfId="36" applyFont="1" applyBorder="1" applyAlignment="1">
      <alignment shrinkToFit="1"/>
    </xf>
    <xf numFmtId="38" fontId="5" fillId="0" borderId="12" xfId="35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38" fontId="76" fillId="0" borderId="90" xfId="36" applyFont="1" applyBorder="1" applyAlignment="1">
      <alignment shrinkToFit="1"/>
    </xf>
    <xf numFmtId="0" fontId="7" fillId="0" borderId="65" xfId="0" applyFont="1" applyBorder="1" applyAlignment="1">
      <alignment vertical="center"/>
    </xf>
    <xf numFmtId="38" fontId="76" fillId="0" borderId="38" xfId="36" applyFont="1" applyBorder="1" applyAlignment="1" applyProtection="1">
      <alignment shrinkToFit="1"/>
      <protection locked="0"/>
    </xf>
    <xf numFmtId="38" fontId="76" fillId="0" borderId="21" xfId="36" applyFont="1" applyBorder="1" applyAlignment="1" applyProtection="1">
      <alignment shrinkToFit="1"/>
      <protection locked="0"/>
    </xf>
    <xf numFmtId="0" fontId="13" fillId="0" borderId="21" xfId="0" applyFont="1" applyBorder="1" applyAlignment="1">
      <alignment vertical="center"/>
    </xf>
    <xf numFmtId="38" fontId="5" fillId="0" borderId="36" xfId="35" applyFont="1" applyBorder="1" applyAlignment="1">
      <alignment vertical="center" shrinkToFit="1"/>
    </xf>
    <xf numFmtId="38" fontId="76" fillId="0" borderId="90" xfId="36" applyFont="1" applyBorder="1" applyAlignment="1" applyProtection="1">
      <alignment shrinkToFit="1"/>
      <protection locked="0"/>
    </xf>
    <xf numFmtId="38" fontId="20" fillId="0" borderId="37" xfId="35" applyFont="1" applyBorder="1" applyAlignment="1">
      <alignment vertical="center"/>
    </xf>
    <xf numFmtId="38" fontId="76" fillId="0" borderId="87" xfId="36" applyFont="1" applyBorder="1" applyAlignment="1" applyProtection="1">
      <alignment shrinkToFit="1"/>
      <protection locked="0"/>
    </xf>
    <xf numFmtId="38" fontId="76" fillId="0" borderId="25" xfId="36" applyFont="1" applyBorder="1" applyAlignment="1" applyProtection="1">
      <alignment shrinkToFit="1"/>
      <protection locked="0"/>
    </xf>
    <xf numFmtId="38" fontId="20" fillId="0" borderId="72" xfId="35" applyFont="1" applyBorder="1" applyAlignment="1">
      <alignment vertical="center" shrinkToFit="1"/>
    </xf>
    <xf numFmtId="0" fontId="49" fillId="0" borderId="41" xfId="0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38" fontId="82" fillId="0" borderId="18" xfId="36" applyFont="1" applyBorder="1" applyAlignment="1">
      <alignment shrinkToFit="1"/>
    </xf>
    <xf numFmtId="38" fontId="5" fillId="0" borderId="45" xfId="35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0" xfId="0" applyFont="1" applyBorder="1" applyAlignment="1">
      <alignment vertical="center" shrinkToFit="1"/>
    </xf>
    <xf numFmtId="38" fontId="5" fillId="0" borderId="0" xfId="35" applyFont="1" applyAlignment="1">
      <alignment horizontal="right"/>
    </xf>
    <xf numFmtId="38" fontId="47" fillId="0" borderId="40" xfId="35" applyFont="1" applyBorder="1" applyAlignment="1">
      <alignment vertical="center" shrinkToFit="1"/>
    </xf>
    <xf numFmtId="38" fontId="29" fillId="0" borderId="68" xfId="35" applyFont="1" applyBorder="1" applyAlignment="1">
      <alignment vertical="center" shrinkToFit="1"/>
    </xf>
    <xf numFmtId="38" fontId="5" fillId="0" borderId="29" xfId="35" applyFont="1" applyBorder="1" applyAlignment="1">
      <alignment vertical="center"/>
    </xf>
    <xf numFmtId="38" fontId="5" fillId="0" borderId="33" xfId="35" applyFont="1" applyBorder="1" applyAlignment="1">
      <alignment horizontal="left" vertical="center"/>
    </xf>
    <xf numFmtId="38" fontId="5" fillId="0" borderId="45" xfId="35" applyFont="1" applyBorder="1" applyAlignment="1">
      <alignment horizontal="left" vertical="center"/>
    </xf>
    <xf numFmtId="0" fontId="5" fillId="0" borderId="7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38" fontId="34" fillId="0" borderId="112" xfId="35" applyFont="1" applyBorder="1" applyAlignment="1">
      <alignment vertical="center"/>
    </xf>
    <xf numFmtId="38" fontId="76" fillId="0" borderId="96" xfId="36" applyFont="1" applyBorder="1" applyAlignment="1" applyProtection="1">
      <alignment shrinkToFit="1"/>
      <protection locked="0"/>
    </xf>
    <xf numFmtId="38" fontId="5" fillId="0" borderId="112" xfId="35" applyFont="1" applyBorder="1" applyAlignment="1">
      <alignment vertical="center"/>
    </xf>
    <xf numFmtId="38" fontId="76" fillId="0" borderId="89" xfId="36" applyFont="1" applyBorder="1" applyAlignment="1" applyProtection="1">
      <alignment shrinkToFit="1"/>
      <protection locked="0"/>
    </xf>
    <xf numFmtId="38" fontId="5" fillId="0" borderId="81" xfId="35" applyFont="1" applyBorder="1" applyAlignment="1">
      <alignment vertical="center"/>
    </xf>
    <xf numFmtId="38" fontId="5" fillId="0" borderId="113" xfId="35" applyFont="1" applyBorder="1" applyAlignment="1">
      <alignment vertical="center"/>
    </xf>
    <xf numFmtId="38" fontId="5" fillId="0" borderId="81" xfId="35" applyFont="1" applyBorder="1" applyAlignment="1">
      <alignment horizontal="left" vertical="center"/>
    </xf>
    <xf numFmtId="38" fontId="5" fillId="0" borderId="112" xfId="35" applyFont="1" applyBorder="1" applyAlignment="1">
      <alignment horizontal="left" vertical="center" shrinkToFit="1"/>
    </xf>
    <xf numFmtId="38" fontId="30" fillId="0" borderId="81" xfId="35" applyFont="1" applyBorder="1" applyAlignment="1">
      <alignment horizontal="left" vertical="center" shrinkToFit="1"/>
    </xf>
    <xf numFmtId="38" fontId="5" fillId="0" borderId="22" xfId="35" applyFont="1" applyBorder="1" applyAlignment="1">
      <alignment horizontal="left" vertical="center"/>
    </xf>
    <xf numFmtId="38" fontId="5" fillId="0" borderId="113" xfId="35" applyFont="1" applyBorder="1" applyAlignment="1">
      <alignment horizontal="left" vertical="center"/>
    </xf>
    <xf numFmtId="38" fontId="5" fillId="0" borderId="91" xfId="35" applyFont="1" applyBorder="1" applyAlignment="1">
      <alignment horizontal="left" vertical="center"/>
    </xf>
    <xf numFmtId="0" fontId="20" fillId="0" borderId="93" xfId="0" applyFont="1" applyBorder="1" applyAlignment="1">
      <alignment horizontal="center" vertical="center"/>
    </xf>
    <xf numFmtId="38" fontId="7" fillId="0" borderId="94" xfId="35" applyFont="1" applyBorder="1" applyAlignment="1">
      <alignment vertical="center"/>
    </xf>
    <xf numFmtId="38" fontId="76" fillId="0" borderId="99" xfId="36" applyFont="1" applyBorder="1" applyAlignment="1" applyProtection="1">
      <alignment shrinkToFit="1"/>
      <protection locked="0"/>
    </xf>
    <xf numFmtId="38" fontId="5" fillId="0" borderId="97" xfId="35" applyFont="1" applyBorder="1" applyAlignment="1">
      <alignment horizontal="left" vertical="center"/>
    </xf>
    <xf numFmtId="0" fontId="20" fillId="0" borderId="98" xfId="0" applyFont="1" applyBorder="1" applyAlignment="1">
      <alignment horizontal="center" vertical="center"/>
    </xf>
    <xf numFmtId="38" fontId="7" fillId="0" borderId="82" xfId="35" applyFont="1" applyBorder="1" applyAlignment="1">
      <alignment vertical="center"/>
    </xf>
    <xf numFmtId="38" fontId="17" fillId="0" borderId="44" xfId="35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4" fillId="0" borderId="108" xfId="48" applyFont="1" applyBorder="1" applyAlignment="1">
      <alignment horizontal="left" vertical="center" shrinkToFit="1"/>
    </xf>
    <xf numFmtId="0" fontId="49" fillId="0" borderId="114" xfId="0" applyFont="1" applyBorder="1" applyAlignment="1">
      <alignment horizontal="center" vertical="center"/>
    </xf>
    <xf numFmtId="38" fontId="7" fillId="0" borderId="115" xfId="35" applyFont="1" applyBorder="1" applyAlignment="1">
      <alignment vertical="center"/>
    </xf>
    <xf numFmtId="38" fontId="76" fillId="0" borderId="109" xfId="36" applyFont="1" applyBorder="1" applyAlignment="1" applyProtection="1">
      <alignment shrinkToFit="1"/>
      <protection locked="0"/>
    </xf>
    <xf numFmtId="38" fontId="5" fillId="0" borderId="116" xfId="35" applyFont="1" applyBorder="1" applyAlignment="1">
      <alignment vertical="center" shrinkToFit="1"/>
    </xf>
    <xf numFmtId="38" fontId="5" fillId="0" borderId="114" xfId="35" applyFont="1" applyBorder="1" applyAlignment="1">
      <alignment vertical="center" shrinkToFit="1"/>
    </xf>
    <xf numFmtId="38" fontId="7" fillId="0" borderId="115" xfId="35" applyFont="1" applyBorder="1" applyAlignment="1">
      <alignment vertical="center" shrinkToFit="1"/>
    </xf>
    <xf numFmtId="38" fontId="83" fillId="0" borderId="110" xfId="35" applyFont="1" applyBorder="1" applyAlignment="1" applyProtection="1">
      <alignment shrinkToFit="1"/>
      <protection locked="0"/>
    </xf>
    <xf numFmtId="0" fontId="81" fillId="0" borderId="0" xfId="0" applyFont="1"/>
    <xf numFmtId="0" fontId="5" fillId="0" borderId="47" xfId="0" applyFont="1" applyBorder="1" applyAlignment="1">
      <alignment horizontal="left" vertical="top"/>
    </xf>
    <xf numFmtId="0" fontId="5" fillId="0" borderId="63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26" fillId="0" borderId="29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/>
    </xf>
    <xf numFmtId="176" fontId="10" fillId="0" borderId="19" xfId="0" applyNumberFormat="1" applyFont="1" applyBorder="1" applyAlignment="1">
      <alignment horizontal="center"/>
    </xf>
    <xf numFmtId="176" fontId="10" fillId="0" borderId="41" xfId="0" applyNumberFormat="1" applyFont="1" applyBorder="1" applyAlignment="1">
      <alignment horizontal="center"/>
    </xf>
    <xf numFmtId="176" fontId="10" fillId="0" borderId="30" xfId="0" applyNumberFormat="1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100" xfId="0" applyFont="1" applyBorder="1" applyAlignment="1">
      <alignment horizontal="center"/>
    </xf>
    <xf numFmtId="38" fontId="10" fillId="0" borderId="10" xfId="0" applyNumberFormat="1" applyFont="1" applyBorder="1"/>
    <xf numFmtId="0" fontId="10" fillId="0" borderId="0" xfId="0" applyFont="1"/>
    <xf numFmtId="0" fontId="10" fillId="0" borderId="19" xfId="0" applyFont="1" applyBorder="1"/>
    <xf numFmtId="0" fontId="10" fillId="0" borderId="29" xfId="0" applyFont="1" applyBorder="1"/>
    <xf numFmtId="0" fontId="10" fillId="0" borderId="41" xfId="0" applyFont="1" applyBorder="1"/>
    <xf numFmtId="0" fontId="10" fillId="0" borderId="30" xfId="0" applyFont="1" applyBorder="1"/>
    <xf numFmtId="0" fontId="4" fillId="0" borderId="47" xfId="0" applyFont="1" applyBorder="1" applyAlignment="1">
      <alignment horizontal="left" vertical="top"/>
    </xf>
    <xf numFmtId="0" fontId="4" fillId="0" borderId="63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41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26" fillId="0" borderId="11" xfId="0" applyFont="1" applyBorder="1" applyAlignment="1">
      <alignment horizontal="center" vertical="center"/>
    </xf>
    <xf numFmtId="0" fontId="10" fillId="0" borderId="10" xfId="0" applyFont="1" applyBorder="1"/>
    <xf numFmtId="0" fontId="36" fillId="0" borderId="63" xfId="0" applyFont="1" applyBorder="1" applyAlignment="1">
      <alignment vertical="top"/>
    </xf>
    <xf numFmtId="0" fontId="37" fillId="0" borderId="63" xfId="0" applyFont="1" applyBorder="1" applyAlignment="1">
      <alignment vertical="top"/>
    </xf>
    <xf numFmtId="0" fontId="38" fillId="0" borderId="46" xfId="0" applyFont="1" applyBorder="1" applyAlignment="1">
      <alignment vertical="top"/>
    </xf>
    <xf numFmtId="0" fontId="26" fillId="0" borderId="1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38" fontId="39" fillId="0" borderId="67" xfId="35" applyFont="1" applyBorder="1" applyAlignment="1" applyProtection="1">
      <alignment horizontal="right" vertical="center"/>
    </xf>
    <xf numFmtId="38" fontId="39" fillId="0" borderId="52" xfId="35" applyFont="1" applyBorder="1" applyAlignment="1" applyProtection="1">
      <alignment horizontal="right" vertical="center"/>
    </xf>
    <xf numFmtId="38" fontId="39" fillId="0" borderId="37" xfId="35" applyFont="1" applyBorder="1" applyAlignment="1" applyProtection="1">
      <alignment horizontal="right" vertical="center"/>
    </xf>
    <xf numFmtId="38" fontId="17" fillId="0" borderId="76" xfId="35" applyFont="1" applyBorder="1" applyAlignment="1" applyProtection="1">
      <alignment horizontal="right" vertical="center"/>
    </xf>
    <xf numFmtId="38" fontId="17" fillId="0" borderId="51" xfId="35" applyFont="1" applyBorder="1" applyAlignment="1" applyProtection="1">
      <alignment horizontal="right" vertical="center"/>
    </xf>
    <xf numFmtId="38" fontId="17" fillId="0" borderId="18" xfId="35" applyFont="1" applyBorder="1" applyAlignment="1" applyProtection="1">
      <alignment horizontal="right" vertical="center"/>
    </xf>
    <xf numFmtId="38" fontId="46" fillId="0" borderId="67" xfId="0" applyNumberFormat="1" applyFont="1" applyBorder="1" applyAlignment="1">
      <alignment horizontal="right" vertical="center"/>
    </xf>
    <xf numFmtId="38" fontId="46" fillId="0" borderId="52" xfId="0" applyNumberFormat="1" applyFont="1" applyBorder="1" applyAlignment="1">
      <alignment horizontal="right" vertical="center"/>
    </xf>
    <xf numFmtId="38" fontId="46" fillId="0" borderId="37" xfId="0" applyNumberFormat="1" applyFont="1" applyBorder="1" applyAlignment="1">
      <alignment horizontal="right" vertical="center"/>
    </xf>
    <xf numFmtId="38" fontId="39" fillId="0" borderId="70" xfId="35" applyFont="1" applyBorder="1" applyAlignment="1" applyProtection="1">
      <alignment horizontal="right" vertical="center"/>
    </xf>
    <xf numFmtId="0" fontId="0" fillId="0" borderId="37" xfId="0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38" fontId="17" fillId="0" borderId="50" xfId="35" applyFont="1" applyBorder="1" applyAlignment="1" applyProtection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38" fontId="17" fillId="0" borderId="64" xfId="35" applyFont="1" applyBorder="1" applyAlignment="1" applyProtection="1">
      <alignment horizontal="right" vertical="center"/>
    </xf>
    <xf numFmtId="38" fontId="17" fillId="0" borderId="45" xfId="35" applyFont="1" applyBorder="1" applyAlignment="1" applyProtection="1">
      <alignment horizontal="right" vertical="center"/>
    </xf>
    <xf numFmtId="38" fontId="17" fillId="0" borderId="16" xfId="35" applyFont="1" applyBorder="1" applyAlignment="1" applyProtection="1">
      <alignment horizontal="right" vertical="center"/>
    </xf>
    <xf numFmtId="0" fontId="3" fillId="0" borderId="102" xfId="0" applyFont="1" applyBorder="1" applyAlignment="1">
      <alignment horizontal="center" vertical="center"/>
    </xf>
    <xf numFmtId="0" fontId="41" fillId="0" borderId="84" xfId="0" applyFont="1" applyBorder="1" applyAlignment="1">
      <alignment horizontal="center" vertical="center"/>
    </xf>
    <xf numFmtId="38" fontId="39" fillId="0" borderId="70" xfId="35" applyFont="1" applyBorder="1" applyAlignment="1" applyProtection="1">
      <alignment vertical="center"/>
    </xf>
    <xf numFmtId="38" fontId="39" fillId="0" borderId="37" xfId="35" applyFont="1" applyBorder="1" applyAlignment="1" applyProtection="1">
      <alignment vertical="center"/>
    </xf>
    <xf numFmtId="38" fontId="17" fillId="0" borderId="50" xfId="35" applyFont="1" applyBorder="1" applyAlignment="1" applyProtection="1">
      <alignment vertical="center"/>
    </xf>
    <xf numFmtId="38" fontId="17" fillId="0" borderId="18" xfId="35" applyFont="1" applyBorder="1" applyAlignment="1" applyProtection="1">
      <alignment vertical="center"/>
    </xf>
    <xf numFmtId="38" fontId="39" fillId="0" borderId="70" xfId="35" applyFont="1" applyBorder="1" applyAlignment="1" applyProtection="1">
      <alignment horizontal="center" vertical="center"/>
    </xf>
    <xf numFmtId="38" fontId="39" fillId="0" borderId="37" xfId="35" applyFont="1" applyBorder="1" applyAlignment="1" applyProtection="1">
      <alignment horizontal="center" vertical="center"/>
    </xf>
    <xf numFmtId="38" fontId="17" fillId="0" borderId="50" xfId="35" applyFont="1" applyBorder="1" applyAlignment="1" applyProtection="1">
      <alignment horizontal="center" vertical="center"/>
    </xf>
    <xf numFmtId="38" fontId="17" fillId="0" borderId="18" xfId="35" applyFont="1" applyBorder="1" applyAlignment="1" applyProtection="1">
      <alignment horizontal="center" vertical="center"/>
    </xf>
    <xf numFmtId="38" fontId="39" fillId="0" borderId="28" xfId="35" applyFont="1" applyBorder="1" applyAlignment="1" applyProtection="1">
      <alignment horizontal="center" vertical="center"/>
    </xf>
    <xf numFmtId="38" fontId="39" fillId="0" borderId="14" xfId="35" applyFont="1" applyBorder="1" applyAlignment="1" applyProtection="1">
      <alignment horizontal="center" vertical="center"/>
    </xf>
    <xf numFmtId="38" fontId="30" fillId="0" borderId="10" xfId="35" applyFont="1" applyBorder="1" applyAlignment="1">
      <alignment horizontal="center" vertical="center"/>
    </xf>
    <xf numFmtId="38" fontId="30" fillId="0" borderId="19" xfId="35" applyFont="1" applyBorder="1" applyAlignment="1">
      <alignment horizontal="center" vertical="center"/>
    </xf>
    <xf numFmtId="177" fontId="30" fillId="0" borderId="0" xfId="0" applyNumberFormat="1" applyFont="1" applyAlignment="1">
      <alignment horizontal="left"/>
    </xf>
    <xf numFmtId="177" fontId="30" fillId="0" borderId="19" xfId="0" applyNumberFormat="1" applyFont="1" applyBorder="1" applyAlignment="1">
      <alignment horizontal="left"/>
    </xf>
    <xf numFmtId="9" fontId="4" fillId="0" borderId="69" xfId="28" applyFont="1" applyBorder="1" applyAlignment="1">
      <alignment vertical="top"/>
    </xf>
    <xf numFmtId="9" fontId="5" fillId="0" borderId="63" xfId="28" applyFont="1" applyBorder="1" applyAlignment="1">
      <alignment vertical="top"/>
    </xf>
    <xf numFmtId="9" fontId="5" fillId="0" borderId="46" xfId="28" applyFont="1" applyBorder="1" applyAlignment="1">
      <alignment vertical="top"/>
    </xf>
    <xf numFmtId="0" fontId="8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44" xfId="0" applyFont="1" applyBorder="1" applyAlignment="1" applyProtection="1">
      <alignment shrinkToFit="1"/>
      <protection locked="0"/>
    </xf>
    <xf numFmtId="0" fontId="10" fillId="0" borderId="0" xfId="0" applyFont="1" applyAlignment="1" applyProtection="1">
      <alignment shrinkToFit="1"/>
      <protection locked="0"/>
    </xf>
    <xf numFmtId="0" fontId="10" fillId="0" borderId="19" xfId="0" applyFont="1" applyBorder="1" applyAlignment="1" applyProtection="1">
      <alignment shrinkToFit="1"/>
      <protection locked="0"/>
    </xf>
    <xf numFmtId="0" fontId="10" fillId="0" borderId="73" xfId="0" applyFont="1" applyBorder="1" applyAlignment="1" applyProtection="1">
      <alignment shrinkToFit="1"/>
      <protection locked="0"/>
    </xf>
    <xf numFmtId="0" fontId="10" fillId="0" borderId="41" xfId="0" applyFont="1" applyBorder="1" applyAlignment="1" applyProtection="1">
      <alignment shrinkToFit="1"/>
      <protection locked="0"/>
    </xf>
    <xf numFmtId="0" fontId="10" fillId="0" borderId="30" xfId="0" applyFont="1" applyBorder="1" applyAlignment="1" applyProtection="1">
      <alignment shrinkToFit="1"/>
      <protection locked="0"/>
    </xf>
    <xf numFmtId="0" fontId="3" fillId="0" borderId="4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6" fillId="0" borderId="63" xfId="0" applyFont="1" applyBorder="1" applyAlignment="1" applyProtection="1">
      <alignment vertical="top"/>
      <protection locked="0"/>
    </xf>
    <xf numFmtId="0" fontId="36" fillId="0" borderId="64" xfId="0" applyFont="1" applyBorder="1" applyAlignment="1" applyProtection="1">
      <alignment vertical="top"/>
      <protection locked="0"/>
    </xf>
    <xf numFmtId="0" fontId="7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9" fillId="0" borderId="0" xfId="0" applyFont="1" applyAlignment="1">
      <alignment horizontal="center" vertical="top" textRotation="255"/>
    </xf>
    <xf numFmtId="0" fontId="4" fillId="0" borderId="47" xfId="0" applyFont="1" applyBorder="1" applyAlignment="1">
      <alignment vertical="top"/>
    </xf>
    <xf numFmtId="0" fontId="3" fillId="0" borderId="103" xfId="0" applyFont="1" applyBorder="1"/>
    <xf numFmtId="38" fontId="10" fillId="0" borderId="63" xfId="0" applyNumberFormat="1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104" xfId="0" applyFont="1" applyBorder="1" applyAlignment="1">
      <alignment vertical="center"/>
    </xf>
    <xf numFmtId="0" fontId="10" fillId="0" borderId="105" xfId="0" applyFont="1" applyBorder="1" applyAlignment="1">
      <alignment vertical="center"/>
    </xf>
    <xf numFmtId="0" fontId="11" fillId="0" borderId="10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19" xfId="0" applyFont="1" applyBorder="1" applyProtection="1"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4" fillId="0" borderId="46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176" fontId="42" fillId="0" borderId="10" xfId="0" applyNumberFormat="1" applyFont="1" applyBorder="1" applyAlignment="1" applyProtection="1">
      <alignment horizontal="center"/>
      <protection locked="0"/>
    </xf>
    <xf numFmtId="176" fontId="42" fillId="0" borderId="0" xfId="0" applyNumberFormat="1" applyFont="1" applyAlignment="1" applyProtection="1">
      <alignment horizontal="center"/>
      <protection locked="0"/>
    </xf>
    <xf numFmtId="176" fontId="42" fillId="0" borderId="19" xfId="0" applyNumberFormat="1" applyFont="1" applyBorder="1" applyAlignment="1" applyProtection="1">
      <alignment horizontal="center"/>
      <protection locked="0"/>
    </xf>
    <xf numFmtId="176" fontId="42" fillId="0" borderId="29" xfId="0" applyNumberFormat="1" applyFont="1" applyBorder="1" applyAlignment="1" applyProtection="1">
      <alignment horizontal="center"/>
      <protection locked="0"/>
    </xf>
    <xf numFmtId="176" fontId="42" fillId="0" borderId="41" xfId="0" applyNumberFormat="1" applyFont="1" applyBorder="1" applyAlignment="1" applyProtection="1">
      <alignment horizontal="center"/>
      <protection locked="0"/>
    </xf>
    <xf numFmtId="176" fontId="42" fillId="0" borderId="30" xfId="0" applyNumberFormat="1" applyFont="1" applyBorder="1" applyAlignment="1" applyProtection="1">
      <alignment horizontal="center"/>
      <protection locked="0"/>
    </xf>
    <xf numFmtId="0" fontId="37" fillId="0" borderId="63" xfId="0" applyFont="1" applyBorder="1" applyAlignment="1" applyProtection="1">
      <alignment vertical="top"/>
      <protection locked="0"/>
    </xf>
    <xf numFmtId="0" fontId="38" fillId="0" borderId="46" xfId="0" applyFont="1" applyBorder="1" applyAlignment="1" applyProtection="1">
      <alignment vertical="top"/>
      <protection locked="0"/>
    </xf>
    <xf numFmtId="38" fontId="10" fillId="0" borderId="106" xfId="0" applyNumberFormat="1" applyFont="1" applyBorder="1" applyAlignment="1">
      <alignment vertical="top"/>
    </xf>
    <xf numFmtId="0" fontId="10" fillId="0" borderId="106" xfId="0" applyFont="1" applyBorder="1"/>
    <xf numFmtId="0" fontId="10" fillId="0" borderId="107" xfId="0" applyFont="1" applyBorder="1"/>
    <xf numFmtId="38" fontId="5" fillId="0" borderId="47" xfId="35" applyFont="1" applyBorder="1" applyAlignment="1">
      <alignment horizontal="center" vertical="center"/>
    </xf>
    <xf numFmtId="38" fontId="5" fillId="0" borderId="46" xfId="35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textRotation="255"/>
    </xf>
    <xf numFmtId="38" fontId="5" fillId="0" borderId="47" xfId="35" applyFont="1" applyBorder="1" applyAlignment="1">
      <alignment horizontal="center" vertical="center" textRotation="255"/>
    </xf>
    <xf numFmtId="38" fontId="5" fillId="0" borderId="10" xfId="35" applyFont="1" applyBorder="1" applyAlignment="1">
      <alignment horizontal="center" vertical="center" textRotation="255"/>
    </xf>
    <xf numFmtId="38" fontId="5" fillId="0" borderId="14" xfId="35" applyFont="1" applyBorder="1" applyAlignment="1">
      <alignment horizontal="center" vertical="center" textRotation="255"/>
    </xf>
    <xf numFmtId="38" fontId="5" fillId="0" borderId="10" xfId="35" applyFont="1" applyBorder="1" applyAlignment="1">
      <alignment horizontal="center" vertical="center"/>
    </xf>
    <xf numFmtId="38" fontId="5" fillId="0" borderId="19" xfId="35" applyFont="1" applyBorder="1" applyAlignment="1">
      <alignment horizontal="center" vertical="center"/>
    </xf>
    <xf numFmtId="176" fontId="42" fillId="0" borderId="10" xfId="0" applyNumberFormat="1" applyFont="1" applyBorder="1" applyAlignment="1">
      <alignment horizontal="center"/>
    </xf>
    <xf numFmtId="176" fontId="42" fillId="0" borderId="0" xfId="0" applyNumberFormat="1" applyFont="1" applyAlignment="1">
      <alignment horizontal="center"/>
    </xf>
    <xf numFmtId="176" fontId="42" fillId="0" borderId="19" xfId="0" applyNumberFormat="1" applyFont="1" applyBorder="1" applyAlignment="1">
      <alignment horizontal="center"/>
    </xf>
    <xf numFmtId="176" fontId="42" fillId="0" borderId="29" xfId="0" applyNumberFormat="1" applyFont="1" applyBorder="1" applyAlignment="1">
      <alignment horizontal="center"/>
    </xf>
    <xf numFmtId="176" fontId="42" fillId="0" borderId="41" xfId="0" applyNumberFormat="1" applyFont="1" applyBorder="1" applyAlignment="1">
      <alignment horizontal="center"/>
    </xf>
    <xf numFmtId="176" fontId="42" fillId="0" borderId="30" xfId="0" applyNumberFormat="1" applyFont="1" applyBorder="1" applyAlignment="1">
      <alignment horizontal="center"/>
    </xf>
    <xf numFmtId="0" fontId="36" fillId="0" borderId="64" xfId="0" applyFont="1" applyBorder="1" applyAlignment="1">
      <alignment vertical="top"/>
    </xf>
    <xf numFmtId="0" fontId="36" fillId="0" borderId="46" xfId="0" applyFont="1" applyBorder="1" applyAlignment="1">
      <alignment vertical="top"/>
    </xf>
    <xf numFmtId="0" fontId="11" fillId="0" borderId="10" xfId="0" applyFont="1" applyBorder="1"/>
    <xf numFmtId="0" fontId="11" fillId="0" borderId="0" xfId="0" applyFont="1"/>
    <xf numFmtId="0" fontId="11" fillId="0" borderId="19" xfId="0" applyFont="1" applyBorder="1"/>
    <xf numFmtId="9" fontId="4" fillId="0" borderId="69" xfId="28" applyFont="1" applyBorder="1" applyAlignment="1" applyProtection="1">
      <alignment vertical="top"/>
    </xf>
    <xf numFmtId="9" fontId="5" fillId="0" borderId="63" xfId="28" applyFont="1" applyBorder="1" applyAlignment="1" applyProtection="1">
      <alignment vertical="top"/>
    </xf>
    <xf numFmtId="9" fontId="5" fillId="0" borderId="46" xfId="28" applyFont="1" applyBorder="1" applyAlignment="1" applyProtection="1">
      <alignment vertical="top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0" fillId="0" borderId="44" xfId="0" applyFont="1" applyBorder="1" applyAlignment="1">
      <alignment shrinkToFit="1"/>
    </xf>
    <xf numFmtId="0" fontId="10" fillId="0" borderId="0" xfId="0" applyFont="1" applyAlignment="1">
      <alignment shrinkToFit="1"/>
    </xf>
    <xf numFmtId="0" fontId="10" fillId="0" borderId="19" xfId="0" applyFont="1" applyBorder="1" applyAlignment="1">
      <alignment shrinkToFit="1"/>
    </xf>
    <xf numFmtId="0" fontId="10" fillId="0" borderId="73" xfId="0" applyFont="1" applyBorder="1" applyAlignment="1">
      <alignment shrinkToFit="1"/>
    </xf>
    <xf numFmtId="0" fontId="10" fillId="0" borderId="41" xfId="0" applyFont="1" applyBorder="1" applyAlignment="1">
      <alignment shrinkToFit="1"/>
    </xf>
    <xf numFmtId="0" fontId="10" fillId="0" borderId="30" xfId="0" applyFont="1" applyBorder="1" applyAlignment="1">
      <alignment shrinkToFit="1"/>
    </xf>
    <xf numFmtId="38" fontId="5" fillId="0" borderId="40" xfId="35" applyFont="1" applyBorder="1" applyAlignment="1">
      <alignment vertical="center" shrinkToFit="1"/>
    </xf>
    <xf numFmtId="38" fontId="5" fillId="0" borderId="87" xfId="35" applyFont="1" applyBorder="1" applyAlignment="1">
      <alignment vertical="center" shrinkToFit="1"/>
    </xf>
    <xf numFmtId="38" fontId="5" fillId="0" borderId="90" xfId="35" applyFont="1" applyBorder="1" applyAlignment="1">
      <alignment vertical="center" shrinkToFit="1"/>
    </xf>
    <xf numFmtId="38" fontId="5" fillId="0" borderId="40" xfId="35" applyFont="1" applyBorder="1" applyAlignment="1">
      <alignment horizontal="left" vertical="center" shrinkToFit="1"/>
    </xf>
    <xf numFmtId="38" fontId="5" fillId="0" borderId="87" xfId="35" applyFont="1" applyBorder="1" applyAlignment="1">
      <alignment horizontal="left" vertical="center" shrinkToFit="1"/>
    </xf>
    <xf numFmtId="38" fontId="5" fillId="0" borderId="90" xfId="35" applyFont="1" applyBorder="1" applyAlignment="1">
      <alignment horizontal="left" vertical="center" shrinkToFit="1"/>
    </xf>
    <xf numFmtId="38" fontId="7" fillId="0" borderId="47" xfId="35" applyFont="1" applyBorder="1" applyAlignment="1">
      <alignment horizontal="center" vertical="center" textRotation="255"/>
    </xf>
    <xf numFmtId="38" fontId="7" fillId="0" borderId="10" xfId="35" applyFont="1" applyBorder="1" applyAlignment="1">
      <alignment horizontal="center" vertical="center" textRotation="255"/>
    </xf>
    <xf numFmtId="38" fontId="7" fillId="0" borderId="14" xfId="35" applyFont="1" applyBorder="1" applyAlignment="1">
      <alignment horizontal="center" vertical="center" textRotation="255"/>
    </xf>
    <xf numFmtId="0" fontId="7" fillId="0" borderId="67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7" fillId="0" borderId="64" xfId="0" applyFont="1" applyBorder="1" applyAlignment="1">
      <alignment horizontal="center" vertical="center" textRotation="255"/>
    </xf>
    <xf numFmtId="0" fontId="7" fillId="0" borderId="45" xfId="0" applyFont="1" applyBorder="1" applyAlignment="1">
      <alignment horizontal="center" vertical="center" textRotation="255"/>
    </xf>
    <xf numFmtId="0" fontId="7" fillId="0" borderId="67" xfId="0" applyFont="1" applyBorder="1" applyAlignment="1">
      <alignment horizontal="center" vertical="top" textRotation="255" shrinkToFit="1"/>
    </xf>
    <xf numFmtId="0" fontId="7" fillId="0" borderId="52" xfId="0" applyFont="1" applyBorder="1" applyAlignment="1">
      <alignment horizontal="center" vertical="top" textRotation="255" shrinkToFit="1"/>
    </xf>
    <xf numFmtId="0" fontId="7" fillId="0" borderId="37" xfId="0" applyFont="1" applyBorder="1" applyAlignment="1">
      <alignment horizontal="center" vertical="top" textRotation="255" shrinkToFit="1"/>
    </xf>
    <xf numFmtId="0" fontId="7" fillId="0" borderId="26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/>
    </xf>
    <xf numFmtId="0" fontId="0" fillId="0" borderId="63" xfId="0" applyBorder="1"/>
    <xf numFmtId="0" fontId="0" fillId="0" borderId="46" xfId="0" applyBorder="1"/>
    <xf numFmtId="0" fontId="0" fillId="0" borderId="10" xfId="0" applyBorder="1"/>
    <xf numFmtId="0" fontId="0" fillId="0" borderId="0" xfId="0"/>
    <xf numFmtId="0" fontId="0" fillId="0" borderId="19" xfId="0" applyBorder="1"/>
    <xf numFmtId="177" fontId="3" fillId="0" borderId="19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38" fontId="7" fillId="0" borderId="26" xfId="35" applyFont="1" applyBorder="1" applyAlignment="1">
      <alignment vertical="center"/>
    </xf>
    <xf numFmtId="38" fontId="7" fillId="0" borderId="16" xfId="35" applyFont="1" applyBorder="1" applyAlignment="1">
      <alignment vertical="center"/>
    </xf>
    <xf numFmtId="38" fontId="76" fillId="0" borderId="50" xfId="36" applyFont="1" applyBorder="1" applyAlignment="1" applyProtection="1">
      <alignment vertical="center" shrinkToFit="1"/>
      <protection locked="0"/>
    </xf>
    <xf numFmtId="38" fontId="76" fillId="0" borderId="18" xfId="36" applyFont="1" applyBorder="1" applyAlignment="1" applyProtection="1">
      <alignment vertical="center" shrinkToFit="1"/>
      <protection locked="0"/>
    </xf>
    <xf numFmtId="38" fontId="5" fillId="0" borderId="70" xfId="35" applyFont="1" applyBorder="1" applyAlignment="1">
      <alignment horizontal="left" vertical="center"/>
    </xf>
    <xf numFmtId="38" fontId="5" fillId="0" borderId="37" xfId="35" applyFont="1" applyBorder="1" applyAlignment="1">
      <alignment horizontal="left" vertical="center"/>
    </xf>
    <xf numFmtId="0" fontId="49" fillId="0" borderId="25" xfId="0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38" fontId="76" fillId="0" borderId="50" xfId="35" applyFont="1" applyBorder="1" applyAlignment="1">
      <alignment vertical="center"/>
    </xf>
    <xf numFmtId="38" fontId="76" fillId="0" borderId="18" xfId="35" applyFont="1" applyBorder="1" applyAlignment="1">
      <alignment vertical="center"/>
    </xf>
    <xf numFmtId="0" fontId="49" fillId="0" borderId="25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38" fontId="7" fillId="0" borderId="67" xfId="35" applyFont="1" applyBorder="1" applyAlignment="1">
      <alignment horizontal="center" vertical="center" textRotation="255"/>
    </xf>
    <xf numFmtId="38" fontId="7" fillId="0" borderId="52" xfId="35" applyFont="1" applyBorder="1" applyAlignment="1">
      <alignment horizontal="center" vertical="center" textRotation="255"/>
    </xf>
    <xf numFmtId="38" fontId="7" fillId="0" borderId="37" xfId="35" applyFont="1" applyBorder="1" applyAlignment="1">
      <alignment horizontal="center" vertical="center" textRotation="255"/>
    </xf>
    <xf numFmtId="38" fontId="5" fillId="0" borderId="70" xfId="35" applyFont="1" applyBorder="1" applyAlignment="1">
      <alignment vertical="center"/>
    </xf>
    <xf numFmtId="38" fontId="5" fillId="0" borderId="37" xfId="35" applyFont="1" applyBorder="1" applyAlignment="1">
      <alignment vertical="center"/>
    </xf>
    <xf numFmtId="38" fontId="7" fillId="0" borderId="10" xfId="35" applyFont="1" applyBorder="1" applyAlignment="1">
      <alignment horizontal="center" vertical="center"/>
    </xf>
    <xf numFmtId="38" fontId="7" fillId="0" borderId="19" xfId="35" applyFont="1" applyBorder="1" applyAlignment="1">
      <alignment horizontal="center" vertical="center"/>
    </xf>
    <xf numFmtId="38" fontId="49" fillId="0" borderId="25" xfId="35" applyFont="1" applyBorder="1" applyAlignment="1">
      <alignment horizontal="center" vertical="center"/>
    </xf>
    <xf numFmtId="38" fontId="49" fillId="0" borderId="44" xfId="35" applyFont="1" applyBorder="1" applyAlignment="1">
      <alignment horizontal="center" vertical="center"/>
    </xf>
    <xf numFmtId="38" fontId="49" fillId="0" borderId="15" xfId="35" applyFont="1" applyBorder="1" applyAlignment="1">
      <alignment horizontal="center" vertical="center"/>
    </xf>
    <xf numFmtId="38" fontId="5" fillId="0" borderId="47" xfId="35" applyFont="1" applyBorder="1" applyAlignment="1">
      <alignment horizontal="center"/>
    </xf>
    <xf numFmtId="38" fontId="5" fillId="0" borderId="46" xfId="35" applyFont="1" applyBorder="1" applyAlignment="1">
      <alignment horizontal="center"/>
    </xf>
    <xf numFmtId="38" fontId="5" fillId="0" borderId="52" xfId="35" applyFont="1" applyBorder="1" applyAlignment="1">
      <alignment horizontal="left" vertical="center" shrinkToFit="1"/>
    </xf>
    <xf numFmtId="38" fontId="5" fillId="0" borderId="37" xfId="35" applyFont="1" applyBorder="1" applyAlignment="1">
      <alignment horizontal="left" vertical="center" shrinkToFit="1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38" fontId="5" fillId="0" borderId="52" xfId="35" applyFont="1" applyBorder="1" applyAlignment="1">
      <alignment horizontal="left" vertical="center"/>
    </xf>
    <xf numFmtId="0" fontId="0" fillId="0" borderId="63" xfId="0" applyBorder="1" applyAlignment="1">
      <alignment vertical="top"/>
    </xf>
    <xf numFmtId="0" fontId="31" fillId="0" borderId="101" xfId="0" applyFont="1" applyBorder="1" applyAlignment="1">
      <alignment horizontal="center" vertical="center"/>
    </xf>
    <xf numFmtId="0" fontId="31" fillId="0" borderId="77" xfId="0" applyFont="1" applyBorder="1" applyAlignment="1">
      <alignment horizontal="center" vertical="center"/>
    </xf>
    <xf numFmtId="38" fontId="7" fillId="0" borderId="45" xfId="35" applyFont="1" applyBorder="1" applyAlignment="1">
      <alignment vertical="center"/>
    </xf>
    <xf numFmtId="38" fontId="76" fillId="0" borderId="25" xfId="36" applyFont="1" applyBorder="1" applyAlignment="1" applyProtection="1">
      <alignment vertical="center" shrinkToFit="1"/>
      <protection locked="0"/>
    </xf>
    <xf numFmtId="38" fontId="0" fillId="0" borderId="15" xfId="0" applyNumberFormat="1" applyBorder="1" applyAlignment="1" applyProtection="1">
      <alignment vertical="center" shrinkToFit="1"/>
      <protection locked="0"/>
    </xf>
    <xf numFmtId="38" fontId="76" fillId="0" borderId="25" xfId="36" applyFont="1" applyBorder="1" applyAlignment="1" applyProtection="1">
      <alignment vertical="center"/>
      <protection locked="0"/>
    </xf>
    <xf numFmtId="38" fontId="0" fillId="0" borderId="44" xfId="0" applyNumberFormat="1" applyBorder="1" applyAlignment="1" applyProtection="1">
      <alignment vertical="center"/>
      <protection locked="0"/>
    </xf>
    <xf numFmtId="38" fontId="0" fillId="0" borderId="15" xfId="0" applyNumberFormat="1" applyBorder="1" applyAlignment="1" applyProtection="1">
      <alignment vertical="center"/>
      <protection locked="0"/>
    </xf>
    <xf numFmtId="0" fontId="20" fillId="0" borderId="4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31" fillId="0" borderId="111" xfId="0" applyFont="1" applyBorder="1" applyAlignment="1">
      <alignment horizontal="center" vertical="center"/>
    </xf>
    <xf numFmtId="38" fontId="5" fillId="0" borderId="52" xfId="35" applyFont="1" applyBorder="1" applyAlignment="1">
      <alignment vertical="center"/>
    </xf>
    <xf numFmtId="38" fontId="83" fillId="0" borderId="50" xfId="35" applyFont="1" applyBorder="1" applyAlignment="1">
      <alignment vertical="center"/>
    </xf>
    <xf numFmtId="38" fontId="83" fillId="0" borderId="51" xfId="35" applyFont="1" applyBorder="1" applyAlignment="1">
      <alignment vertical="center"/>
    </xf>
    <xf numFmtId="38" fontId="83" fillId="0" borderId="18" xfId="35" applyFont="1" applyBorder="1" applyAlignment="1">
      <alignment vertical="center"/>
    </xf>
    <xf numFmtId="0" fontId="49" fillId="0" borderId="44" xfId="0" applyFont="1" applyBorder="1" applyAlignment="1">
      <alignment vertical="center"/>
    </xf>
    <xf numFmtId="38" fontId="76" fillId="0" borderId="51" xfId="36" applyFont="1" applyBorder="1" applyAlignment="1" applyProtection="1">
      <alignment horizontal="right" vertical="center" shrinkToFit="1"/>
      <protection locked="0"/>
    </xf>
    <xf numFmtId="38" fontId="0" fillId="0" borderId="18" xfId="0" applyNumberFormat="1" applyBorder="1" applyAlignment="1" applyProtection="1">
      <alignment horizontal="right" vertical="center" shrinkToFit="1"/>
      <protection locked="0"/>
    </xf>
    <xf numFmtId="38" fontId="5" fillId="0" borderId="50" xfId="35" applyFont="1" applyBorder="1" applyAlignment="1">
      <alignment horizontal="left" vertical="center"/>
    </xf>
    <xf numFmtId="38" fontId="5" fillId="0" borderId="18" xfId="35" applyFont="1" applyBorder="1" applyAlignment="1">
      <alignment horizontal="left" vertical="center"/>
    </xf>
    <xf numFmtId="38" fontId="7" fillId="0" borderId="47" xfId="35" applyFont="1" applyBorder="1" applyAlignment="1">
      <alignment horizontal="center" vertical="center"/>
    </xf>
    <xf numFmtId="38" fontId="7" fillId="0" borderId="46" xfId="35" applyFont="1" applyBorder="1" applyAlignment="1">
      <alignment horizontal="center" vertical="center"/>
    </xf>
    <xf numFmtId="38" fontId="7" fillId="0" borderId="26" xfId="35" applyFont="1" applyBorder="1" applyAlignment="1">
      <alignment horizontal="right" vertical="center"/>
    </xf>
    <xf numFmtId="38" fontId="7" fillId="0" borderId="16" xfId="35" applyFont="1" applyBorder="1" applyAlignment="1">
      <alignment horizontal="right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86E9723C-9AD7-499B-BA67-57F23D5CB24D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 xr:uid="{601D41E8-FDFA-4FFA-9055-C0C33B755BD5}"/>
    <cellStyle name="桁区切り 3" xfId="37" xr:uid="{1438B3E0-4CCC-4C21-9213-F4AC9BCF9A08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 xr:uid="{4FF6DD08-9928-49F2-884A-17CD3FAD8F58}"/>
    <cellStyle name="標準 3" xfId="47" xr:uid="{87959E13-38AE-46AA-A3FE-97F2B04FC352}"/>
    <cellStyle name="標準_コピー2012.7.青森県部数表" xfId="48" xr:uid="{1475BD43-EBD6-4F34-B432-86C2A4EF8CEE}"/>
    <cellStyle name="良い" xfId="49" builtinId="26" customBuiltin="1"/>
  </cellStyles>
  <dxfs count="38"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9</xdr:row>
      <xdr:rowOff>104775</xdr:rowOff>
    </xdr:from>
    <xdr:to>
      <xdr:col>10</xdr:col>
      <xdr:colOff>819150</xdr:colOff>
      <xdr:row>15</xdr:row>
      <xdr:rowOff>38100</xdr:rowOff>
    </xdr:to>
    <xdr:sp macro="" textlink="">
      <xdr:nvSpPr>
        <xdr:cNvPr id="14338" name="WordArt 12">
          <a:extLst>
            <a:ext uri="{FF2B5EF4-FFF2-40B4-BE49-F238E27FC236}">
              <a16:creationId xmlns:a16="http://schemas.microsoft.com/office/drawing/2014/main" id="{35CCB183-5DFB-7A5C-F96A-41FBE129EB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23900" y="1943100"/>
          <a:ext cx="8382000" cy="97155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6600" i="1" u="sng" strike="noStrike" kern="10" cap="small" spc="0" baseline="0">
              <a:ln w="12700" cap="rnd">
                <a:solidFill>
                  <a:srgbClr val="FFFFFF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182F76"/>
                  </a:gs>
                  <a:gs pos="50000">
                    <a:srgbClr val="3366FF"/>
                  </a:gs>
                  <a:gs pos="100000">
                    <a:srgbClr val="182F76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808080"/>
                </a:outerShdw>
              </a:effectLst>
              <a:latin typeface="HG創英角ﾎﾟｯﾌﾟ体"/>
              <a:ea typeface="HG創英角ﾎﾟｯﾌﾟ体"/>
            </a:rPr>
            <a:t>青森県新聞折込部数表</a:t>
          </a:r>
        </a:p>
      </xdr:txBody>
    </xdr:sp>
    <xdr:clientData/>
  </xdr:twoCellAnchor>
  <xdr:twoCellAnchor>
    <xdr:from>
      <xdr:col>8</xdr:col>
      <xdr:colOff>190500</xdr:colOff>
      <xdr:row>29</xdr:row>
      <xdr:rowOff>19050</xdr:rowOff>
    </xdr:from>
    <xdr:to>
      <xdr:col>11</xdr:col>
      <xdr:colOff>219075</xdr:colOff>
      <xdr:row>30</xdr:row>
      <xdr:rowOff>152400</xdr:rowOff>
    </xdr:to>
    <xdr:pic>
      <xdr:nvPicPr>
        <xdr:cNvPr id="59804" name="Picture 19">
          <a:extLst>
            <a:ext uri="{FF2B5EF4-FFF2-40B4-BE49-F238E27FC236}">
              <a16:creationId xmlns:a16="http://schemas.microsoft.com/office/drawing/2014/main" id="{14994630-6D32-EAF4-655D-FA3A023C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5343525"/>
          <a:ext cx="25146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523875</xdr:colOff>
      <xdr:row>19</xdr:row>
      <xdr:rowOff>9525</xdr:rowOff>
    </xdr:from>
    <xdr:to>
      <xdr:col>7</xdr:col>
      <xdr:colOff>790575</xdr:colOff>
      <xdr:row>25</xdr:row>
      <xdr:rowOff>0</xdr:rowOff>
    </xdr:to>
    <xdr:sp macro="" textlink="">
      <xdr:nvSpPr>
        <xdr:cNvPr id="59805" name="AutoShape 5">
          <a:extLst>
            <a:ext uri="{FF2B5EF4-FFF2-40B4-BE49-F238E27FC236}">
              <a16:creationId xmlns:a16="http://schemas.microsoft.com/office/drawing/2014/main" id="{FC4EE6AF-8FB9-172B-9D17-0D33C121058E}"/>
            </a:ext>
          </a:extLst>
        </xdr:cNvPr>
        <xdr:cNvSpPr>
          <a:spLocks/>
        </xdr:cNvSpPr>
      </xdr:nvSpPr>
      <xdr:spPr bwMode="auto">
        <a:xfrm>
          <a:off x="6324600" y="3571875"/>
          <a:ext cx="266700" cy="1066800"/>
        </a:xfrm>
        <a:prstGeom prst="rightBracket">
          <a:avLst>
            <a:gd name="adj" fmla="val 3361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609600</xdr:colOff>
      <xdr:row>18</xdr:row>
      <xdr:rowOff>161925</xdr:rowOff>
    </xdr:from>
    <xdr:to>
      <xdr:col>4</xdr:col>
      <xdr:colOff>142875</xdr:colOff>
      <xdr:row>25</xdr:row>
      <xdr:rowOff>28575</xdr:rowOff>
    </xdr:to>
    <xdr:sp macro="" textlink="">
      <xdr:nvSpPr>
        <xdr:cNvPr id="59806" name="AutoShape 6">
          <a:extLst>
            <a:ext uri="{FF2B5EF4-FFF2-40B4-BE49-F238E27FC236}">
              <a16:creationId xmlns:a16="http://schemas.microsoft.com/office/drawing/2014/main" id="{0D44F837-A442-FF92-3A93-244786F0B628}"/>
            </a:ext>
          </a:extLst>
        </xdr:cNvPr>
        <xdr:cNvSpPr>
          <a:spLocks/>
        </xdr:cNvSpPr>
      </xdr:nvSpPr>
      <xdr:spPr bwMode="auto">
        <a:xfrm>
          <a:off x="3095625" y="3552825"/>
          <a:ext cx="361950" cy="1114425"/>
        </a:xfrm>
        <a:prstGeom prst="leftBracket">
          <a:avLst>
            <a:gd name="adj" fmla="val 2565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4B65-4DB8-4282-A0E6-558BEA2A41BB}">
  <sheetPr>
    <pageSetUpPr fitToPage="1"/>
  </sheetPr>
  <dimension ref="A1:N37"/>
  <sheetViews>
    <sheetView showGridLines="0" showZeros="0" tabSelected="1" zoomScaleNormal="100" workbookViewId="0"/>
  </sheetViews>
  <sheetFormatPr defaultRowHeight="13.5"/>
  <cols>
    <col min="1" max="14" width="10.875" customWidth="1"/>
  </cols>
  <sheetData>
    <row r="1" spans="1:14" ht="14.25" thickTop="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5"/>
    </row>
    <row r="2" spans="1:14">
      <c r="A2" s="197"/>
      <c r="L2" s="198"/>
    </row>
    <row r="3" spans="1:14">
      <c r="A3" s="197"/>
      <c r="L3" s="198"/>
    </row>
    <row r="4" spans="1:14">
      <c r="A4" s="197"/>
      <c r="L4" s="198"/>
    </row>
    <row r="5" spans="1:14">
      <c r="A5" s="197"/>
      <c r="L5" s="198"/>
    </row>
    <row r="6" spans="1:14">
      <c r="A6" s="197"/>
      <c r="L6" s="198"/>
    </row>
    <row r="7" spans="1:14">
      <c r="A7" s="197"/>
      <c r="L7" s="198"/>
    </row>
    <row r="8" spans="1:14">
      <c r="A8" s="197"/>
      <c r="L8" s="198"/>
    </row>
    <row r="9" spans="1:14" ht="36" customHeight="1">
      <c r="A9" s="147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8"/>
      <c r="M9" s="140"/>
      <c r="N9" s="140"/>
    </row>
    <row r="10" spans="1:14">
      <c r="A10" s="197"/>
      <c r="L10" s="198"/>
    </row>
    <row r="11" spans="1:14">
      <c r="A11" s="197"/>
      <c r="L11" s="198"/>
    </row>
    <row r="12" spans="1:14" ht="14.25">
      <c r="A12" s="199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1"/>
      <c r="M12" s="5"/>
      <c r="N12" s="5"/>
    </row>
    <row r="13" spans="1:14">
      <c r="A13" s="197"/>
      <c r="L13" s="198"/>
    </row>
    <row r="14" spans="1:14">
      <c r="A14" s="197"/>
      <c r="L14" s="198"/>
    </row>
    <row r="15" spans="1:14">
      <c r="A15" s="197"/>
      <c r="L15" s="198"/>
    </row>
    <row r="16" spans="1:14">
      <c r="A16" s="197"/>
      <c r="L16" s="198"/>
    </row>
    <row r="17" spans="1:12">
      <c r="A17" s="197"/>
      <c r="K17" s="409"/>
      <c r="L17" s="198"/>
    </row>
    <row r="18" spans="1:12">
      <c r="A18" s="197"/>
      <c r="L18" s="198"/>
    </row>
    <row r="19" spans="1:12">
      <c r="A19" s="197"/>
      <c r="L19" s="198"/>
    </row>
    <row r="20" spans="1:12">
      <c r="A20" s="197"/>
      <c r="L20" s="198"/>
    </row>
    <row r="21" spans="1:12" ht="14.25">
      <c r="A21" s="197"/>
      <c r="E21" s="386" t="s">
        <v>7</v>
      </c>
      <c r="F21" s="386"/>
      <c r="G21" s="386" t="s">
        <v>465</v>
      </c>
      <c r="H21" s="387"/>
      <c r="L21" s="198"/>
    </row>
    <row r="22" spans="1:12" ht="14.25">
      <c r="A22" s="197"/>
      <c r="E22" s="386" t="s">
        <v>8</v>
      </c>
      <c r="F22" s="386"/>
      <c r="G22" s="386" t="s">
        <v>465</v>
      </c>
      <c r="H22" s="387"/>
      <c r="K22" s="202"/>
      <c r="L22" s="198"/>
    </row>
    <row r="23" spans="1:12" ht="14.25">
      <c r="A23" s="197"/>
      <c r="E23" s="386" t="s">
        <v>9</v>
      </c>
      <c r="F23" s="400"/>
      <c r="G23" s="386" t="s">
        <v>465</v>
      </c>
      <c r="H23" s="387"/>
      <c r="L23" s="198"/>
    </row>
    <row r="24" spans="1:12" ht="14.25">
      <c r="A24" s="197"/>
      <c r="E24" s="386" t="s">
        <v>6</v>
      </c>
      <c r="F24" s="386"/>
      <c r="G24" s="386" t="s">
        <v>454</v>
      </c>
      <c r="H24" s="387"/>
      <c r="J24" s="623"/>
      <c r="K24" s="623"/>
      <c r="L24" s="198"/>
    </row>
    <row r="25" spans="1:12" ht="14.25">
      <c r="A25" s="197"/>
      <c r="G25" s="386"/>
      <c r="J25" s="623"/>
      <c r="K25" s="623"/>
      <c r="L25" s="198"/>
    </row>
    <row r="26" spans="1:12">
      <c r="A26" s="197"/>
      <c r="L26" s="198"/>
    </row>
    <row r="27" spans="1:12">
      <c r="A27" s="197"/>
      <c r="L27" s="198"/>
    </row>
    <row r="28" spans="1:12">
      <c r="A28" s="197"/>
      <c r="L28" s="198"/>
    </row>
    <row r="29" spans="1:12">
      <c r="A29" s="197"/>
      <c r="L29" s="198"/>
    </row>
    <row r="30" spans="1:12" ht="18.75">
      <c r="A30" s="197"/>
      <c r="F30" s="203"/>
      <c r="L30" s="198"/>
    </row>
    <row r="31" spans="1:12">
      <c r="A31" s="197"/>
      <c r="F31" s="204"/>
      <c r="L31" s="205"/>
    </row>
    <row r="32" spans="1:12">
      <c r="A32" s="197"/>
      <c r="E32" s="206"/>
      <c r="H32" s="204"/>
      <c r="I32" s="207" t="s">
        <v>21</v>
      </c>
      <c r="L32" s="198"/>
    </row>
    <row r="33" spans="1:12">
      <c r="A33" s="197" t="s">
        <v>22</v>
      </c>
      <c r="F33" s="208"/>
      <c r="J33" t="s">
        <v>23</v>
      </c>
      <c r="L33" s="198"/>
    </row>
    <row r="34" spans="1:12">
      <c r="A34" s="197"/>
      <c r="F34" s="208"/>
      <c r="J34" t="s">
        <v>24</v>
      </c>
      <c r="L34" s="198"/>
    </row>
    <row r="35" spans="1:12">
      <c r="A35" s="197"/>
      <c r="J35" t="s">
        <v>25</v>
      </c>
      <c r="L35" s="198"/>
    </row>
    <row r="36" spans="1:12" ht="14.25" thickBot="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1"/>
    </row>
    <row r="37" spans="1:12" ht="14.25" thickTop="1"/>
  </sheetData>
  <sheetProtection algorithmName="SHA-512" hashValue="8gSBYgTfTfPMfgfJhIPE30WjI8VMYwMDkq59+hjibzxThvxHvIVOJFOvjcr4EuP3xHYHCu2x6zxMVbGoklEcmA==" saltValue="JocEM9WeK/EeA+1EVRRTKQ==" spinCount="100000" sheet="1" objects="1" scenarios="1"/>
  <mergeCells count="1">
    <mergeCell ref="J24:K2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2909-341C-4894-9548-8B0477F4D160}">
  <sheetPr codeName="Sheet2">
    <pageSetUpPr fitToPage="1"/>
  </sheetPr>
  <dimension ref="A1:CI62"/>
  <sheetViews>
    <sheetView showGridLines="0" showZeros="0" zoomScaleNormal="100" workbookViewId="0">
      <selection activeCell="A3" sqref="A3"/>
    </sheetView>
  </sheetViews>
  <sheetFormatPr defaultRowHeight="18" customHeight="1"/>
  <cols>
    <col min="1" max="1" width="13.375" style="64" customWidth="1"/>
    <col min="2" max="2" width="7.625" style="64" customWidth="1"/>
    <col min="3" max="3" width="8.25" style="64" customWidth="1"/>
    <col min="4" max="4" width="7.625" style="64" customWidth="1"/>
    <col min="5" max="5" width="8.375" style="64" customWidth="1"/>
    <col min="6" max="6" width="7.625" style="64" customWidth="1"/>
    <col min="7" max="7" width="8.125" style="64" customWidth="1"/>
    <col min="8" max="9" width="7.625" style="64" customWidth="1"/>
    <col min="10" max="10" width="7.25" style="64" customWidth="1"/>
    <col min="11" max="11" width="7.875" style="64" customWidth="1"/>
    <col min="12" max="12" width="7.625" style="64" customWidth="1"/>
    <col min="13" max="13" width="7.75" style="64" customWidth="1"/>
    <col min="14" max="14" width="7.625" style="64" customWidth="1"/>
    <col min="15" max="15" width="7.375" style="64" customWidth="1"/>
    <col min="16" max="16" width="6.875" style="64" customWidth="1"/>
    <col min="17" max="17" width="6.5" style="64" customWidth="1"/>
    <col min="18" max="18" width="7.875" customWidth="1"/>
    <col min="65" max="16384" width="9" style="64"/>
  </cols>
  <sheetData>
    <row r="1" spans="1:87" ht="18" customHeight="1">
      <c r="A1" s="335">
        <f>青森市!A1</f>
        <v>45748</v>
      </c>
      <c r="B1" s="141" t="s">
        <v>43</v>
      </c>
      <c r="C1" s="654">
        <f>青森市!D1</f>
        <v>0</v>
      </c>
      <c r="D1" s="654"/>
      <c r="E1" s="654"/>
      <c r="F1" s="643" t="s">
        <v>34</v>
      </c>
      <c r="G1" s="644"/>
      <c r="H1" s="645"/>
      <c r="I1" s="385" t="s">
        <v>35</v>
      </c>
      <c r="J1" s="655">
        <f>青森市!N1</f>
        <v>0</v>
      </c>
      <c r="K1" s="656"/>
      <c r="L1" s="336" t="s">
        <v>36</v>
      </c>
      <c r="M1" s="643" t="s">
        <v>103</v>
      </c>
      <c r="N1" s="644"/>
      <c r="O1" s="645"/>
      <c r="P1" s="624" t="s">
        <v>42</v>
      </c>
      <c r="Q1" s="625"/>
      <c r="R1" s="626"/>
    </row>
    <row r="2" spans="1:87" s="65" customFormat="1" ht="18" customHeight="1">
      <c r="A2" s="196" t="s">
        <v>31</v>
      </c>
      <c r="B2" s="653">
        <f>青森市!C2</f>
        <v>0</v>
      </c>
      <c r="C2" s="638"/>
      <c r="D2" s="638"/>
      <c r="E2" s="638"/>
      <c r="F2" s="646">
        <f>青森市!I2</f>
        <v>0</v>
      </c>
      <c r="G2" s="647"/>
      <c r="H2" s="648"/>
      <c r="I2" s="646">
        <f>青森市!M2</f>
        <v>0</v>
      </c>
      <c r="J2" s="647"/>
      <c r="K2" s="648"/>
      <c r="L2" s="635">
        <f>青森市!P2</f>
        <v>0</v>
      </c>
      <c r="M2" s="637">
        <f>C32</f>
        <v>0</v>
      </c>
      <c r="N2" s="638"/>
      <c r="O2" s="639"/>
      <c r="P2" s="631">
        <f>青森市!V2</f>
        <v>0</v>
      </c>
      <c r="Q2" s="631"/>
      <c r="R2" s="63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</row>
    <row r="3" spans="1:87" s="65" customFormat="1" ht="18" customHeight="1">
      <c r="A3" s="154" t="s">
        <v>32</v>
      </c>
      <c r="B3" s="640"/>
      <c r="C3" s="641"/>
      <c r="D3" s="641"/>
      <c r="E3" s="641"/>
      <c r="F3" s="649"/>
      <c r="G3" s="650"/>
      <c r="H3" s="651"/>
      <c r="I3" s="649"/>
      <c r="J3" s="650"/>
      <c r="K3" s="651"/>
      <c r="L3" s="636"/>
      <c r="M3" s="640"/>
      <c r="N3" s="641"/>
      <c r="O3" s="642"/>
      <c r="P3" s="633"/>
      <c r="Q3" s="633"/>
      <c r="R3" s="634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</row>
    <row r="4" spans="1:87" s="65" customFormat="1" ht="20.100000000000001" customHeight="1">
      <c r="A4" s="337" t="s">
        <v>38</v>
      </c>
      <c r="B4" s="652" t="s">
        <v>104</v>
      </c>
      <c r="C4" s="657"/>
      <c r="D4" s="630" t="s">
        <v>94</v>
      </c>
      <c r="E4" s="657"/>
      <c r="F4" s="628" t="s">
        <v>109</v>
      </c>
      <c r="G4" s="628"/>
      <c r="H4" s="627" t="s">
        <v>105</v>
      </c>
      <c r="I4" s="629"/>
      <c r="J4" s="627" t="s">
        <v>106</v>
      </c>
      <c r="K4" s="628"/>
      <c r="L4" s="652" t="s">
        <v>118</v>
      </c>
      <c r="M4" s="629"/>
      <c r="N4" s="630" t="s">
        <v>119</v>
      </c>
      <c r="O4" s="630"/>
      <c r="P4" s="627" t="s">
        <v>107</v>
      </c>
      <c r="Q4" s="628"/>
      <c r="R4" s="629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</row>
    <row r="5" spans="1:87" s="65" customFormat="1" ht="12" customHeight="1">
      <c r="A5" s="658" t="s">
        <v>5</v>
      </c>
      <c r="B5" s="661">
        <f>D5+F5+H5+J5+L5+N5+Q5+Q6+Q7</f>
        <v>84240</v>
      </c>
      <c r="C5" s="664">
        <f>SUM(E5,G5,I5,K5,M5,O5,R5:R7)</f>
        <v>0</v>
      </c>
      <c r="D5" s="661">
        <f>青森市!I27</f>
        <v>67810</v>
      </c>
      <c r="E5" s="664">
        <f>青森市!J27</f>
        <v>0</v>
      </c>
      <c r="F5" s="667">
        <f>青森市!M21</f>
        <v>4750</v>
      </c>
      <c r="G5" s="664">
        <f>青森市!N21</f>
        <v>0</v>
      </c>
      <c r="H5" s="661">
        <f>青森市!Q21</f>
        <v>1220</v>
      </c>
      <c r="I5" s="664">
        <f>青森市!R21</f>
        <v>0</v>
      </c>
      <c r="J5" s="661">
        <f>青森市!M27</f>
        <v>5050</v>
      </c>
      <c r="K5" s="664">
        <f>青森市!N27</f>
        <v>0</v>
      </c>
      <c r="L5" s="661">
        <f>青森市!Q27</f>
        <v>540</v>
      </c>
      <c r="M5" s="664">
        <f>青森市!R27</f>
        <v>0</v>
      </c>
      <c r="N5" s="661">
        <f>青森市!Y27</f>
        <v>1360</v>
      </c>
      <c r="O5" s="676">
        <f>青森市!Z27</f>
        <v>0</v>
      </c>
      <c r="P5" s="338" t="s">
        <v>327</v>
      </c>
      <c r="Q5" s="339">
        <f>青森市!Y21</f>
        <v>840</v>
      </c>
      <c r="R5" s="340">
        <f>青森市!Z21</f>
        <v>0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</row>
    <row r="6" spans="1:87" s="65" customFormat="1" ht="12" customHeight="1">
      <c r="A6" s="659"/>
      <c r="B6" s="662"/>
      <c r="C6" s="665"/>
      <c r="D6" s="662"/>
      <c r="E6" s="665"/>
      <c r="F6" s="668"/>
      <c r="G6" s="665"/>
      <c r="H6" s="662"/>
      <c r="I6" s="665"/>
      <c r="J6" s="662"/>
      <c r="K6" s="665"/>
      <c r="L6" s="662"/>
      <c r="M6" s="665"/>
      <c r="N6" s="662"/>
      <c r="O6" s="677"/>
      <c r="P6" s="344" t="s">
        <v>10</v>
      </c>
      <c r="Q6" s="345">
        <f>青森市!U23</f>
        <v>420</v>
      </c>
      <c r="R6" s="346">
        <f>青森市!V23</f>
        <v>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</row>
    <row r="7" spans="1:87" s="65" customFormat="1" ht="12" customHeight="1">
      <c r="A7" s="660"/>
      <c r="B7" s="663"/>
      <c r="C7" s="666"/>
      <c r="D7" s="663"/>
      <c r="E7" s="666"/>
      <c r="F7" s="669"/>
      <c r="G7" s="666"/>
      <c r="H7" s="663"/>
      <c r="I7" s="666"/>
      <c r="J7" s="663"/>
      <c r="K7" s="666"/>
      <c r="L7" s="663"/>
      <c r="M7" s="666"/>
      <c r="N7" s="663"/>
      <c r="O7" s="678"/>
      <c r="P7" s="344" t="s">
        <v>81</v>
      </c>
      <c r="Q7" s="345">
        <f>青森市!U21</f>
        <v>2250</v>
      </c>
      <c r="R7" s="346">
        <f>青森市!V21</f>
        <v>0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</row>
    <row r="8" spans="1:87" s="65" customFormat="1" ht="12" customHeight="1">
      <c r="A8" s="679" t="s">
        <v>56</v>
      </c>
      <c r="B8" s="670">
        <f>D8+F8+H8+J8+L8+Q8+Q9</f>
        <v>16410</v>
      </c>
      <c r="C8" s="673">
        <f>E8+G8+I8+K8+M8+R9+R8</f>
        <v>0</v>
      </c>
      <c r="D8" s="670">
        <f>'東津軽郡・むつ市・下北郡・弘前市（中津軽郡）'!E19</f>
        <v>12030</v>
      </c>
      <c r="E8" s="673">
        <f>'東津軽郡・むつ市・下北郡・弘前市（中津軽郡）'!F19</f>
        <v>0</v>
      </c>
      <c r="F8" s="670">
        <f>'東津軽郡・むつ市・下北郡・弘前市（中津軽郡）'!M19</f>
        <v>1100</v>
      </c>
      <c r="G8" s="673">
        <f>'東津軽郡・むつ市・下北郡・弘前市（中津軽郡）'!N19</f>
        <v>0</v>
      </c>
      <c r="H8" s="670">
        <f>'東津軽郡・むつ市・下北郡・弘前市（中津軽郡）'!Q19</f>
        <v>250</v>
      </c>
      <c r="I8" s="673">
        <f>'東津軽郡・むつ市・下北郡・弘前市（中津軽郡）'!R19</f>
        <v>0</v>
      </c>
      <c r="J8" s="670">
        <f>'東津軽郡・むつ市・下北郡・弘前市（中津軽郡）'!U19</f>
        <v>2250</v>
      </c>
      <c r="K8" s="673">
        <f>'東津軽郡・むつ市・下北郡・弘前市（中津軽郡）'!V19</f>
        <v>0</v>
      </c>
      <c r="L8" s="670">
        <f>'東津軽郡・むつ市・下北郡・弘前市（中津軽郡）'!Y15</f>
        <v>320</v>
      </c>
      <c r="M8" s="673">
        <f>'東津軽郡・むつ市・下北郡・弘前市（中津軽郡）'!Z15</f>
        <v>0</v>
      </c>
      <c r="N8" s="353"/>
      <c r="O8" s="352"/>
      <c r="P8" s="484" t="s">
        <v>447</v>
      </c>
      <c r="Q8" s="483">
        <f>'東津軽郡・むつ市・下北郡・弘前市（中津軽郡）'!I19</f>
        <v>220</v>
      </c>
      <c r="R8" s="482">
        <f>'東津軽郡・むつ市・下北郡・弘前市（中津軽郡）'!J19</f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</row>
    <row r="9" spans="1:87" ht="12" customHeight="1">
      <c r="A9" s="680"/>
      <c r="B9" s="663"/>
      <c r="C9" s="666"/>
      <c r="D9" s="663"/>
      <c r="E9" s="666"/>
      <c r="F9" s="663"/>
      <c r="G9" s="666"/>
      <c r="H9" s="663"/>
      <c r="I9" s="666"/>
      <c r="J9" s="663"/>
      <c r="K9" s="666"/>
      <c r="L9" s="671"/>
      <c r="M9" s="675"/>
      <c r="N9" s="355"/>
      <c r="O9" s="349"/>
      <c r="P9" s="480" t="s">
        <v>81</v>
      </c>
      <c r="Q9" s="479">
        <f>'東津軽郡・むつ市・下北郡・弘前市（中津軽郡）'!U15</f>
        <v>240</v>
      </c>
      <c r="R9" s="411">
        <f>'東津軽郡・むつ市・下北郡・弘前市（中津軽郡）'!V15</f>
        <v>0</v>
      </c>
    </row>
    <row r="10" spans="1:87" ht="12" customHeight="1">
      <c r="A10" s="679" t="s">
        <v>57</v>
      </c>
      <c r="B10" s="670">
        <f>D10+F10+H10+J10+L11+N10+Q11+Q10</f>
        <v>58100</v>
      </c>
      <c r="C10" s="673">
        <f>E10+G10+I10+K10+M11+O10+R11+R10</f>
        <v>0</v>
      </c>
      <c r="D10" s="670">
        <f>'東津軽郡・むつ市・下北郡・弘前市（中津軽郡）'!E36</f>
        <v>26400</v>
      </c>
      <c r="E10" s="673">
        <f>'東津軽郡・むつ市・下北郡・弘前市（中津軽郡）'!F36</f>
        <v>0</v>
      </c>
      <c r="F10" s="670">
        <f>'東津軽郡・むつ市・下北郡・弘前市（中津軽郡）'!M31</f>
        <v>2750</v>
      </c>
      <c r="G10" s="673">
        <f>'東津軽郡・むつ市・下北郡・弘前市（中津軽郡）'!N31</f>
        <v>0</v>
      </c>
      <c r="H10" s="670">
        <f>'東津軽郡・むつ市・下北郡・弘前市（中津軽郡）'!Q31</f>
        <v>590</v>
      </c>
      <c r="I10" s="673">
        <f>'東津軽郡・むつ市・下北郡・弘前市（中津軽郡）'!R31</f>
        <v>0</v>
      </c>
      <c r="J10" s="670">
        <f>'東津軽郡・むつ市・下北郡・弘前市（中津軽郡）'!U36</f>
        <v>2400</v>
      </c>
      <c r="K10" s="673">
        <f>'東津軽郡・むつ市・下北郡・弘前市（中津軽郡）'!V36</f>
        <v>0</v>
      </c>
      <c r="L10" s="670"/>
      <c r="M10" s="673"/>
      <c r="N10" s="670">
        <f>'東津軽郡・むつ市・下北郡・弘前市（中津軽郡）'!Y36</f>
        <v>24820</v>
      </c>
      <c r="O10" s="673">
        <f>'東津軽郡・むつ市・下北郡・弘前市（中津軽郡）'!Z36</f>
        <v>0</v>
      </c>
      <c r="P10" s="481" t="s">
        <v>12</v>
      </c>
      <c r="Q10" s="345">
        <f>'東津軽郡・むつ市・下北郡・弘前市（中津軽郡）'!I36</f>
        <v>390</v>
      </c>
      <c r="R10" s="358">
        <f>'東津軽郡・むつ市・下北郡・弘前市（中津軽郡）'!J36</f>
        <v>0</v>
      </c>
    </row>
    <row r="11" spans="1:87" ht="12" customHeight="1">
      <c r="A11" s="680"/>
      <c r="B11" s="672"/>
      <c r="C11" s="674"/>
      <c r="D11" s="672"/>
      <c r="E11" s="674"/>
      <c r="F11" s="671"/>
      <c r="G11" s="675"/>
      <c r="H11" s="671"/>
      <c r="I11" s="675"/>
      <c r="J11" s="671"/>
      <c r="K11" s="674"/>
      <c r="L11" s="663"/>
      <c r="M11" s="666"/>
      <c r="N11" s="672"/>
      <c r="O11" s="674"/>
      <c r="P11" s="350" t="s">
        <v>81</v>
      </c>
      <c r="Q11" s="359">
        <f>'東津軽郡・むつ市・下北郡・弘前市（中津軽郡）'!M36+'東津軽郡・むつ市・下北郡・弘前市（中津軽郡）'!U31</f>
        <v>750</v>
      </c>
      <c r="R11" s="360">
        <f>'東津軽郡・むつ市・下北郡・弘前市（中津軽郡）'!N36+'東津軽郡・むつ市・下北郡・弘前市（中津軽郡）'!V31</f>
        <v>0</v>
      </c>
    </row>
    <row r="12" spans="1:87" ht="24" customHeight="1">
      <c r="A12" s="341" t="s">
        <v>58</v>
      </c>
      <c r="B12" s="361">
        <f>D12+F12+H12+J12+L12+N12+Q12</f>
        <v>8500</v>
      </c>
      <c r="C12" s="357">
        <f>E12+G12+I12+K12+M12+O12+R12</f>
        <v>0</v>
      </c>
      <c r="D12" s="362">
        <f>黒石市・南津軽郡・五所川原市!F7</f>
        <v>6000</v>
      </c>
      <c r="E12" s="357">
        <f>黒石市・南津軽郡・五所川原市!G7</f>
        <v>0</v>
      </c>
      <c r="F12" s="362">
        <f>黒石市・南津軽郡・五所川原市!N7</f>
        <v>300</v>
      </c>
      <c r="G12" s="357">
        <f>黒石市・南津軽郡・五所川原市!O7</f>
        <v>0</v>
      </c>
      <c r="H12" s="362">
        <f>黒石市・南津軽郡・五所川原市!R6</f>
        <v>0</v>
      </c>
      <c r="I12" s="357">
        <f>黒石市・南津軽郡・五所川原市!S6</f>
        <v>0</v>
      </c>
      <c r="J12" s="362">
        <f>黒石市・南津軽郡・五所川原市!V7</f>
        <v>350</v>
      </c>
      <c r="K12" s="357">
        <f>黒石市・南津軽郡・五所川原市!W7</f>
        <v>0</v>
      </c>
      <c r="L12" s="362"/>
      <c r="M12" s="357"/>
      <c r="N12" s="362">
        <f>黒石市・南津軽郡・五所川原市!Z7</f>
        <v>1750</v>
      </c>
      <c r="O12" s="357">
        <f>黒石市・南津軽郡・五所川原市!AA7</f>
        <v>0</v>
      </c>
      <c r="P12" s="344" t="s">
        <v>448</v>
      </c>
      <c r="Q12" s="345">
        <f>黒石市・南津軽郡・五所川原市!J7</f>
        <v>100</v>
      </c>
      <c r="R12" s="358">
        <f>黒石市・南津軽郡・五所川原市!K7</f>
        <v>0</v>
      </c>
    </row>
    <row r="13" spans="1:87" ht="24" customHeight="1">
      <c r="A13" s="363" t="s">
        <v>59</v>
      </c>
      <c r="B13" s="364">
        <f>D13+F13+H13+J13+L13+N13+Q13</f>
        <v>15970</v>
      </c>
      <c r="C13" s="352">
        <f>E13+G13+I13+K13+M13+O13+R13</f>
        <v>0</v>
      </c>
      <c r="D13" s="365">
        <f>黒石市・南津軽郡・五所川原市!F23</f>
        <v>13470</v>
      </c>
      <c r="E13" s="352">
        <f>黒石市・南津軽郡・五所川原市!G23</f>
        <v>0</v>
      </c>
      <c r="F13" s="365">
        <f>黒石市・南津軽郡・五所川原市!N23</f>
        <v>450</v>
      </c>
      <c r="G13" s="352">
        <f>黒石市・南津軽郡・五所川原市!O23</f>
        <v>0</v>
      </c>
      <c r="H13" s="365"/>
      <c r="I13" s="352"/>
      <c r="J13" s="365">
        <f>黒石市・南津軽郡・五所川原市!V23</f>
        <v>400</v>
      </c>
      <c r="K13" s="352">
        <f>黒石市・南津軽郡・五所川原市!W23</f>
        <v>0</v>
      </c>
      <c r="L13" s="365"/>
      <c r="M13" s="352"/>
      <c r="N13" s="365">
        <f>黒石市・南津軽郡・五所川原市!Z23</f>
        <v>1300</v>
      </c>
      <c r="O13" s="352">
        <f>黒石市・南津軽郡・五所川原市!AA23</f>
        <v>0</v>
      </c>
      <c r="P13" s="480" t="s">
        <v>448</v>
      </c>
      <c r="Q13" s="354">
        <f>黒石市・南津軽郡・五所川原市!J23</f>
        <v>350</v>
      </c>
      <c r="R13" s="358">
        <f>黒石市・南津軽郡・五所川原市!K23</f>
        <v>0</v>
      </c>
    </row>
    <row r="14" spans="1:87" ht="15" customHeight="1">
      <c r="A14" s="679" t="s">
        <v>60</v>
      </c>
      <c r="B14" s="670">
        <f>D14+F14+H14+J14+L14+Q15+Q14</f>
        <v>80020</v>
      </c>
      <c r="C14" s="673">
        <f>E14+G14+I14+K14+M14+R15+R14</f>
        <v>0</v>
      </c>
      <c r="D14" s="670">
        <f>三戸郡・八戸市!E30</f>
        <v>4530</v>
      </c>
      <c r="E14" s="673">
        <f>三戸郡・八戸市!F30</f>
        <v>0</v>
      </c>
      <c r="F14" s="670">
        <f>三戸郡・八戸市!I23</f>
        <v>3510</v>
      </c>
      <c r="G14" s="673">
        <f>三戸郡・八戸市!J23</f>
        <v>0</v>
      </c>
      <c r="H14" s="670">
        <f>三戸郡・八戸市!M23</f>
        <v>930</v>
      </c>
      <c r="I14" s="673">
        <f>三戸郡・八戸市!N23</f>
        <v>0</v>
      </c>
      <c r="J14" s="670">
        <f>三戸郡・八戸市!Q23</f>
        <v>4400</v>
      </c>
      <c r="K14" s="673">
        <f>三戸郡・八戸市!R23</f>
        <v>0</v>
      </c>
      <c r="L14" s="670">
        <f>三戸郡・八戸市!Y30</f>
        <v>63800</v>
      </c>
      <c r="M14" s="673">
        <f>SUM(三戸郡・八戸市!V15:V29,三戸郡・八戸市!Z15:Z25,三戸郡・八戸市!Z26:Z27)</f>
        <v>0</v>
      </c>
      <c r="N14" s="689"/>
      <c r="O14" s="687"/>
      <c r="P14" s="480" t="s">
        <v>327</v>
      </c>
      <c r="Q14" s="354">
        <f>三戸郡・八戸市!M30</f>
        <v>700</v>
      </c>
      <c r="R14" s="358">
        <f>三戸郡・八戸市!N30</f>
        <v>0</v>
      </c>
    </row>
    <row r="15" spans="1:87" ht="15" customHeight="1">
      <c r="A15" s="660"/>
      <c r="B15" s="663"/>
      <c r="C15" s="666"/>
      <c r="D15" s="663"/>
      <c r="E15" s="666"/>
      <c r="F15" s="663"/>
      <c r="G15" s="666"/>
      <c r="H15" s="663"/>
      <c r="I15" s="666"/>
      <c r="J15" s="663"/>
      <c r="K15" s="666"/>
      <c r="L15" s="663"/>
      <c r="M15" s="666"/>
      <c r="N15" s="690"/>
      <c r="O15" s="688"/>
      <c r="P15" s="344" t="s">
        <v>81</v>
      </c>
      <c r="Q15" s="345">
        <f>三戸郡・八戸市!I30</f>
        <v>2150</v>
      </c>
      <c r="R15" s="358">
        <f>三戸郡・八戸市!J30</f>
        <v>0</v>
      </c>
    </row>
    <row r="16" spans="1:87" ht="12" customHeight="1">
      <c r="A16" s="679" t="s">
        <v>61</v>
      </c>
      <c r="B16" s="670">
        <f>D16+F16+J16+L16+Q17+Q16</f>
        <v>17270</v>
      </c>
      <c r="C16" s="673">
        <f>E16+G16+I16+K16+M16+O17+R17+R16</f>
        <v>0</v>
      </c>
      <c r="D16" s="670">
        <f>上北郡・十和田市・三沢市!E20</f>
        <v>10550</v>
      </c>
      <c r="E16" s="673">
        <f>上北郡・十和田市・三沢市!F20</f>
        <v>0</v>
      </c>
      <c r="F16" s="670">
        <f>上北郡・十和田市・三沢市!M20</f>
        <v>1010</v>
      </c>
      <c r="G16" s="673">
        <f>上北郡・十和田市・三沢市!N20</f>
        <v>0</v>
      </c>
      <c r="H16" s="670"/>
      <c r="I16" s="673"/>
      <c r="J16" s="681">
        <f>上北郡・十和田市・三沢市!Q20</f>
        <v>2400</v>
      </c>
      <c r="K16" s="673">
        <f>上北郡・十和田市・三沢市!R20</f>
        <v>0</v>
      </c>
      <c r="L16" s="670">
        <f>上北郡・十和田市・三沢市!U20</f>
        <v>2580</v>
      </c>
      <c r="M16" s="673">
        <f>上北郡・十和田市・三沢市!V20</f>
        <v>0</v>
      </c>
      <c r="N16" s="689"/>
      <c r="O16" s="687"/>
      <c r="P16" s="344" t="s">
        <v>448</v>
      </c>
      <c r="Q16" s="359">
        <f>上北郡・十和田市・三沢市!I20</f>
        <v>400</v>
      </c>
      <c r="R16" s="358">
        <f>上北郡・十和田市・三沢市!J20</f>
        <v>0</v>
      </c>
    </row>
    <row r="17" spans="1:18" ht="12" customHeight="1">
      <c r="A17" s="660"/>
      <c r="B17" s="663"/>
      <c r="C17" s="666"/>
      <c r="D17" s="663"/>
      <c r="E17" s="666"/>
      <c r="F17" s="663"/>
      <c r="G17" s="666"/>
      <c r="H17" s="663"/>
      <c r="I17" s="666"/>
      <c r="J17" s="682"/>
      <c r="K17" s="666"/>
      <c r="L17" s="663"/>
      <c r="M17" s="666"/>
      <c r="N17" s="690"/>
      <c r="O17" s="688"/>
      <c r="P17" s="485" t="s">
        <v>81</v>
      </c>
      <c r="Q17" s="345">
        <f>上北郡・十和田市・三沢市!Y20</f>
        <v>330</v>
      </c>
      <c r="R17" s="358">
        <f>上北郡・十和田市・三沢市!Z20</f>
        <v>0</v>
      </c>
    </row>
    <row r="18" spans="1:18" ht="12" customHeight="1">
      <c r="A18" s="679" t="s">
        <v>62</v>
      </c>
      <c r="B18" s="681">
        <f>D18+J18+L18+Q18+Q19</f>
        <v>12870</v>
      </c>
      <c r="C18" s="683">
        <f>E18+G18+I18+K18+M18+R18+R19</f>
        <v>0</v>
      </c>
      <c r="D18" s="681">
        <f>上北郡・十和田市・三沢市!E24</f>
        <v>4900</v>
      </c>
      <c r="E18" s="683">
        <f>上北郡・十和田市・三沢市!F24</f>
        <v>0</v>
      </c>
      <c r="F18" s="681"/>
      <c r="G18" s="683"/>
      <c r="H18" s="681">
        <f>上北郡・十和田市・三沢市!M24</f>
        <v>0</v>
      </c>
      <c r="I18" s="683">
        <f>上北郡・十和田市・三沢市!N24</f>
        <v>0</v>
      </c>
      <c r="J18" s="681">
        <f>上北郡・十和田市・三沢市!Q24</f>
        <v>3400</v>
      </c>
      <c r="K18" s="683">
        <f>上北郡・十和田市・三沢市!R24</f>
        <v>0</v>
      </c>
      <c r="L18" s="681">
        <f>上北郡・十和田市・三沢市!U24</f>
        <v>3330</v>
      </c>
      <c r="M18" s="683">
        <f>上北郡・十和田市・三沢市!V24</f>
        <v>0</v>
      </c>
      <c r="N18" s="685"/>
      <c r="O18" s="687"/>
      <c r="P18" s="486" t="s">
        <v>420</v>
      </c>
      <c r="Q18" s="487">
        <f>上北郡・十和田市・三沢市!I24</f>
        <v>940</v>
      </c>
      <c r="R18" s="488">
        <f>上北郡・十和田市・三沢市!J24</f>
        <v>0</v>
      </c>
    </row>
    <row r="19" spans="1:18" ht="12" customHeight="1">
      <c r="A19" s="660"/>
      <c r="B19" s="682"/>
      <c r="C19" s="684"/>
      <c r="D19" s="682"/>
      <c r="E19" s="684"/>
      <c r="F19" s="682"/>
      <c r="G19" s="684"/>
      <c r="H19" s="682"/>
      <c r="I19" s="684"/>
      <c r="J19" s="682"/>
      <c r="K19" s="684"/>
      <c r="L19" s="682"/>
      <c r="M19" s="684"/>
      <c r="N19" s="686"/>
      <c r="O19" s="688"/>
      <c r="P19" s="480" t="s">
        <v>80</v>
      </c>
      <c r="Q19" s="412">
        <f>上北郡・十和田市・三沢市!Y24</f>
        <v>300</v>
      </c>
      <c r="R19" s="413">
        <f>上北郡・十和田市・三沢市!Z24</f>
        <v>0</v>
      </c>
    </row>
    <row r="20" spans="1:18" ht="24" customHeight="1">
      <c r="A20" s="363" t="s">
        <v>202</v>
      </c>
      <c r="B20" s="367">
        <f>D20+N20+Q20</f>
        <v>8200</v>
      </c>
      <c r="C20" s="357">
        <f>E20+G20+I20+K20+M20+O20+R20</f>
        <v>0</v>
      </c>
      <c r="D20" s="367">
        <f>北津軽郡・つがる市・西津軽郡!E17</f>
        <v>7600</v>
      </c>
      <c r="E20" s="357">
        <f>北津軽郡・つがる市・西津軽郡!F17</f>
        <v>0</v>
      </c>
      <c r="F20" s="362"/>
      <c r="G20" s="357"/>
      <c r="H20" s="367"/>
      <c r="I20" s="357"/>
      <c r="J20" s="367">
        <f>北津軽郡・つがる市・西津軽郡!U12</f>
        <v>0</v>
      </c>
      <c r="K20" s="357">
        <f>北津軽郡・つがる市・西津軽郡!V17</f>
        <v>0</v>
      </c>
      <c r="L20" s="367"/>
      <c r="M20" s="357"/>
      <c r="N20" s="367">
        <f>北津軽郡・つがる市・西津軽郡!Y17</f>
        <v>300</v>
      </c>
      <c r="O20" s="357">
        <f>北津軽郡・つがる市・西津軽郡!Z17</f>
        <v>0</v>
      </c>
      <c r="P20" s="356" t="s">
        <v>420</v>
      </c>
      <c r="Q20" s="345">
        <f>北津軽郡・つがる市・西津軽郡!I17</f>
        <v>300</v>
      </c>
      <c r="R20" s="519">
        <f>北津軽郡・つがる市・西津軽郡!J17</f>
        <v>0</v>
      </c>
    </row>
    <row r="21" spans="1:18" ht="24" customHeight="1">
      <c r="A21" s="341" t="s">
        <v>128</v>
      </c>
      <c r="B21" s="342">
        <f>D21+N21+Q21</f>
        <v>8350</v>
      </c>
      <c r="C21" s="343">
        <f>E21+O21+R21</f>
        <v>0</v>
      </c>
      <c r="D21" s="342">
        <f>黒石市・南津軽郡・五所川原市!F11</f>
        <v>6540</v>
      </c>
      <c r="E21" s="343">
        <f>黒石市・南津軽郡・五所川原市!G11</f>
        <v>0</v>
      </c>
      <c r="F21" s="353"/>
      <c r="G21" s="343"/>
      <c r="H21" s="342"/>
      <c r="I21" s="343"/>
      <c r="J21" s="342"/>
      <c r="K21" s="343"/>
      <c r="L21" s="342"/>
      <c r="M21" s="343"/>
      <c r="N21" s="342">
        <f>黒石市・南津軽郡・五所川原市!Z11</f>
        <v>1520</v>
      </c>
      <c r="O21" s="343">
        <f>黒石市・南津軽郡・五所川原市!AA11</f>
        <v>0</v>
      </c>
      <c r="P21" s="368" t="s">
        <v>420</v>
      </c>
      <c r="Q21" s="351">
        <f>黒石市・南津軽郡・五所川原市!J11</f>
        <v>290</v>
      </c>
      <c r="R21" s="523">
        <f>黒石市・南津軽郡・五所川原市!K11</f>
        <v>0</v>
      </c>
    </row>
    <row r="22" spans="1:18" ht="24" customHeight="1">
      <c r="A22" s="369" t="s">
        <v>63</v>
      </c>
      <c r="B22" s="370">
        <f t="shared" ref="B22:C24" si="0">D22+F22+H22+J22+L22+N22+Q22</f>
        <v>309930</v>
      </c>
      <c r="C22" s="371">
        <f t="shared" si="0"/>
        <v>0</v>
      </c>
      <c r="D22" s="370">
        <f>SUM(D5:D21)</f>
        <v>159830</v>
      </c>
      <c r="E22" s="371">
        <f>SUM(E5:E21)</f>
        <v>0</v>
      </c>
      <c r="F22" s="370">
        <f t="shared" ref="F22:M22" si="1">SUM(F5:F20)</f>
        <v>13870</v>
      </c>
      <c r="G22" s="371">
        <f t="shared" si="1"/>
        <v>0</v>
      </c>
      <c r="H22" s="370">
        <f t="shared" si="1"/>
        <v>2990</v>
      </c>
      <c r="I22" s="371">
        <f t="shared" si="1"/>
        <v>0</v>
      </c>
      <c r="J22" s="370">
        <f t="shared" si="1"/>
        <v>20650</v>
      </c>
      <c r="K22" s="371">
        <f t="shared" si="1"/>
        <v>0</v>
      </c>
      <c r="L22" s="370">
        <f t="shared" si="1"/>
        <v>70570</v>
      </c>
      <c r="M22" s="371">
        <f t="shared" si="1"/>
        <v>0</v>
      </c>
      <c r="N22" s="370">
        <f>SUM(N5:N21)</f>
        <v>31050</v>
      </c>
      <c r="O22" s="371">
        <f>SUM(O5:O21)</f>
        <v>0</v>
      </c>
      <c r="P22" s="372"/>
      <c r="Q22" s="373">
        <f>SUM(Q5:Q21)</f>
        <v>10970</v>
      </c>
      <c r="R22" s="371">
        <f>SUM(R5:R21)</f>
        <v>0</v>
      </c>
    </row>
    <row r="23" spans="1:18" ht="24" customHeight="1">
      <c r="A23" s="347" t="s">
        <v>64</v>
      </c>
      <c r="B23" s="348">
        <f t="shared" si="0"/>
        <v>4470</v>
      </c>
      <c r="C23" s="374">
        <f t="shared" si="0"/>
        <v>0</v>
      </c>
      <c r="D23" s="355">
        <f>'東津軽郡・むつ市・下北郡・弘前市（中津軽郡）'!E10</f>
        <v>4290</v>
      </c>
      <c r="E23" s="349">
        <f>'東津軽郡・むつ市・下北郡・弘前市（中津軽郡）'!F10</f>
        <v>0</v>
      </c>
      <c r="F23" s="355"/>
      <c r="G23" s="349"/>
      <c r="H23" s="355"/>
      <c r="I23" s="349"/>
      <c r="J23" s="355"/>
      <c r="K23" s="349"/>
      <c r="L23" s="355"/>
      <c r="M23" s="349"/>
      <c r="N23" s="355"/>
      <c r="O23" s="349"/>
      <c r="P23" s="366" t="s">
        <v>420</v>
      </c>
      <c r="Q23" s="359">
        <f>'東津軽郡・むつ市・下北郡・弘前市（中津軽郡）'!I10</f>
        <v>180</v>
      </c>
      <c r="R23" s="521">
        <f>'東津軽郡・むつ市・下北郡・弘前市（中津軽郡）'!J10</f>
        <v>0</v>
      </c>
    </row>
    <row r="24" spans="1:18" ht="24" customHeight="1">
      <c r="A24" s="363" t="s">
        <v>65</v>
      </c>
      <c r="B24" s="362">
        <f t="shared" si="0"/>
        <v>1940</v>
      </c>
      <c r="C24" s="349">
        <f t="shared" si="0"/>
        <v>0</v>
      </c>
      <c r="D24" s="362">
        <f>'東津軽郡・むつ市・下北郡・弘前市（中津軽郡）'!E23</f>
        <v>1750</v>
      </c>
      <c r="E24" s="357">
        <f>'東津軽郡・むつ市・下北郡・弘前市（中津軽郡）'!F23</f>
        <v>0</v>
      </c>
      <c r="F24" s="362"/>
      <c r="G24" s="357"/>
      <c r="H24" s="362"/>
      <c r="I24" s="357"/>
      <c r="J24" s="362"/>
      <c r="K24" s="357"/>
      <c r="L24" s="362"/>
      <c r="M24" s="357"/>
      <c r="N24" s="362"/>
      <c r="O24" s="357"/>
      <c r="P24" s="356" t="s">
        <v>420</v>
      </c>
      <c r="Q24" s="345">
        <f>'東津軽郡・むつ市・下北郡・弘前市（中津軽郡）'!I23</f>
        <v>190</v>
      </c>
      <c r="R24" s="519">
        <f>'東津軽郡・むつ市・下北郡・弘前市（中津軽郡）'!J23</f>
        <v>0</v>
      </c>
    </row>
    <row r="25" spans="1:18" ht="18.75" customHeight="1">
      <c r="A25" s="363" t="s">
        <v>66</v>
      </c>
      <c r="B25" s="375" t="s">
        <v>28</v>
      </c>
      <c r="C25" s="376"/>
      <c r="D25" s="361"/>
      <c r="E25" s="376"/>
      <c r="F25" s="361"/>
      <c r="G25" s="376"/>
      <c r="H25" s="361"/>
      <c r="I25" s="376"/>
      <c r="J25" s="361"/>
      <c r="K25" s="376"/>
      <c r="L25" s="361"/>
      <c r="M25" s="376"/>
      <c r="N25" s="361"/>
      <c r="O25" s="376"/>
      <c r="P25" s="377"/>
      <c r="Q25" s="361"/>
      <c r="R25" s="522"/>
    </row>
    <row r="26" spans="1:18" ht="24" customHeight="1">
      <c r="A26" s="363" t="s">
        <v>72</v>
      </c>
      <c r="B26" s="362">
        <f t="shared" ref="B26:B31" si="2">D26+F26+H26+J26+L26+N26+Q26</f>
        <v>8780</v>
      </c>
      <c r="C26" s="349">
        <f t="shared" ref="C26:C31" si="3">E26+G26+I26+K26+M26+O26+R26</f>
        <v>0</v>
      </c>
      <c r="D26" s="362">
        <f>黒石市・南津軽郡・五所川原市!F16</f>
        <v>6250</v>
      </c>
      <c r="E26" s="357">
        <f>黒石市・南津軽郡・五所川原市!G16</f>
        <v>0</v>
      </c>
      <c r="F26" s="362"/>
      <c r="G26" s="357"/>
      <c r="H26" s="362"/>
      <c r="I26" s="357"/>
      <c r="J26" s="362">
        <f>黒石市・南津軽郡・五所川原市!V16</f>
        <v>150</v>
      </c>
      <c r="K26" s="357">
        <f>黒石市・南津軽郡・五所川原市!W16</f>
        <v>0</v>
      </c>
      <c r="L26" s="362"/>
      <c r="M26" s="357"/>
      <c r="N26" s="362">
        <f>黒石市・南津軽郡・五所川原市!Z16</f>
        <v>2010</v>
      </c>
      <c r="O26" s="357">
        <f>黒石市・南津軽郡・五所川原市!AA16</f>
        <v>0</v>
      </c>
      <c r="P26" s="356" t="s">
        <v>420</v>
      </c>
      <c r="Q26" s="345">
        <f>黒石市・南津軽郡・五所川原市!J16</f>
        <v>370</v>
      </c>
      <c r="R26" s="519">
        <f>黒石市・南津軽郡・五所川原市!K16</f>
        <v>0</v>
      </c>
    </row>
    <row r="27" spans="1:18" ht="24" customHeight="1">
      <c r="A27" s="363" t="s">
        <v>73</v>
      </c>
      <c r="B27" s="362">
        <f t="shared" si="2"/>
        <v>9300</v>
      </c>
      <c r="C27" s="349">
        <f t="shared" si="3"/>
        <v>0</v>
      </c>
      <c r="D27" s="362">
        <f>北津軽郡・つがる市・西津軽郡!E11</f>
        <v>8500</v>
      </c>
      <c r="E27" s="357">
        <f>北津軽郡・つがる市・西津軽郡!F11</f>
        <v>0</v>
      </c>
      <c r="F27" s="362"/>
      <c r="G27" s="357"/>
      <c r="H27" s="362"/>
      <c r="I27" s="357"/>
      <c r="J27" s="362">
        <f>北津軽郡・つがる市・西津軽郡!U11</f>
        <v>0</v>
      </c>
      <c r="K27" s="357">
        <f>北津軽郡・つがる市・西津軽郡!V11</f>
        <v>0</v>
      </c>
      <c r="L27" s="362"/>
      <c r="M27" s="357"/>
      <c r="N27" s="362">
        <f>北津軽郡・つがる市・西津軽郡!Y11</f>
        <v>30</v>
      </c>
      <c r="O27" s="357">
        <f>北津軽郡・つがる市・西津軽郡!Z11</f>
        <v>0</v>
      </c>
      <c r="P27" s="356" t="s">
        <v>420</v>
      </c>
      <c r="Q27" s="345">
        <f>北津軽郡・つがる市・西津軽郡!I11</f>
        <v>770</v>
      </c>
      <c r="R27" s="519">
        <f>北津軽郡・つがる市・西津軽郡!J11</f>
        <v>0</v>
      </c>
    </row>
    <row r="28" spans="1:18" ht="24" customHeight="1">
      <c r="A28" s="363" t="s">
        <v>74</v>
      </c>
      <c r="B28" s="362">
        <f t="shared" si="2"/>
        <v>4910</v>
      </c>
      <c r="C28" s="349">
        <f t="shared" si="3"/>
        <v>0</v>
      </c>
      <c r="D28" s="362">
        <f>北津軽郡・つがる市・西津軽郡!E23</f>
        <v>4490</v>
      </c>
      <c r="E28" s="357">
        <f>北津軽郡・つがる市・西津軽郡!F23</f>
        <v>0</v>
      </c>
      <c r="F28" s="362"/>
      <c r="G28" s="357"/>
      <c r="H28" s="362"/>
      <c r="I28" s="357"/>
      <c r="J28" s="362"/>
      <c r="K28" s="357"/>
      <c r="L28" s="362"/>
      <c r="M28" s="357"/>
      <c r="N28" s="362">
        <f>北津軽郡・つがる市・西津軽郡!Y23</f>
        <v>190</v>
      </c>
      <c r="O28" s="357">
        <f>北津軽郡・つがる市・西津軽郡!Z23</f>
        <v>0</v>
      </c>
      <c r="P28" s="356" t="s">
        <v>420</v>
      </c>
      <c r="Q28" s="345">
        <f>北津軽郡・つがる市・西津軽郡!I23</f>
        <v>230</v>
      </c>
      <c r="R28" s="519">
        <f>北津軽郡・つがる市・西津軽郡!J23</f>
        <v>0</v>
      </c>
    </row>
    <row r="29" spans="1:18" ht="24" customHeight="1">
      <c r="A29" s="347" t="s">
        <v>75</v>
      </c>
      <c r="B29" s="355">
        <f t="shared" si="2"/>
        <v>14030</v>
      </c>
      <c r="C29" s="349">
        <f t="shared" si="3"/>
        <v>0</v>
      </c>
      <c r="D29" s="355">
        <f>三戸郡・八戸市!E13</f>
        <v>3670</v>
      </c>
      <c r="E29" s="349">
        <f>三戸郡・八戸市!F13</f>
        <v>0</v>
      </c>
      <c r="F29" s="362"/>
      <c r="G29" s="357"/>
      <c r="H29" s="362"/>
      <c r="I29" s="349"/>
      <c r="J29" s="355">
        <f>三戸郡・八戸市!Q13</f>
        <v>430</v>
      </c>
      <c r="K29" s="349">
        <f>三戸郡・八戸市!R13</f>
        <v>0</v>
      </c>
      <c r="L29" s="355">
        <f>三戸郡・八戸市!U13</f>
        <v>9090</v>
      </c>
      <c r="M29" s="349">
        <f>三戸郡・八戸市!V13</f>
        <v>0</v>
      </c>
      <c r="N29" s="355"/>
      <c r="O29" s="349"/>
      <c r="P29" s="366" t="s">
        <v>420</v>
      </c>
      <c r="Q29" s="359">
        <f>三戸郡・八戸市!I13</f>
        <v>840</v>
      </c>
      <c r="R29" s="521">
        <f>三戸郡・八戸市!J13</f>
        <v>0</v>
      </c>
    </row>
    <row r="30" spans="1:18" ht="24" customHeight="1">
      <c r="A30" s="363" t="s">
        <v>76</v>
      </c>
      <c r="B30" s="362">
        <f t="shared" si="2"/>
        <v>22730</v>
      </c>
      <c r="C30" s="349">
        <f t="shared" si="3"/>
        <v>0</v>
      </c>
      <c r="D30" s="362">
        <f>上北郡・十和田市・三沢市!E15</f>
        <v>13120</v>
      </c>
      <c r="E30" s="357">
        <f>上北郡・十和田市・三沢市!F15</f>
        <v>0</v>
      </c>
      <c r="F30" s="378"/>
      <c r="G30" s="379"/>
      <c r="H30" s="378">
        <f>上北郡・十和田市・三沢市!M15</f>
        <v>0</v>
      </c>
      <c r="I30" s="357">
        <f>上北郡・十和田市・三沢市!N15</f>
        <v>0</v>
      </c>
      <c r="J30" s="362">
        <f>上北郡・十和田市・三沢市!Q15</f>
        <v>1310</v>
      </c>
      <c r="K30" s="357">
        <f>上北郡・十和田市・三沢市!R15</f>
        <v>0</v>
      </c>
      <c r="L30" s="362">
        <f>上北郡・十和田市・三沢市!U15</f>
        <v>7050</v>
      </c>
      <c r="M30" s="357">
        <f>上北郡・十和田市・三沢市!V15</f>
        <v>0</v>
      </c>
      <c r="N30" s="362"/>
      <c r="O30" s="357"/>
      <c r="P30" s="356" t="s">
        <v>420</v>
      </c>
      <c r="Q30" s="345">
        <f>上北郡・十和田市・三沢市!I15</f>
        <v>1250</v>
      </c>
      <c r="R30" s="520">
        <f>上北郡・十和田市・三沢市!J15</f>
        <v>0</v>
      </c>
    </row>
    <row r="31" spans="1:18" ht="24" customHeight="1">
      <c r="A31" s="369" t="s">
        <v>77</v>
      </c>
      <c r="B31" s="370">
        <f t="shared" si="2"/>
        <v>66160</v>
      </c>
      <c r="C31" s="371">
        <f t="shared" si="3"/>
        <v>0</v>
      </c>
      <c r="D31" s="380">
        <f t="shared" ref="D31:O31" si="4">SUM(D23:D30)</f>
        <v>42070</v>
      </c>
      <c r="E31" s="371">
        <f t="shared" si="4"/>
        <v>0</v>
      </c>
      <c r="F31" s="381">
        <v>0</v>
      </c>
      <c r="G31" s="371">
        <f t="shared" si="4"/>
        <v>0</v>
      </c>
      <c r="H31" s="370">
        <f t="shared" si="4"/>
        <v>0</v>
      </c>
      <c r="I31" s="371">
        <f t="shared" si="4"/>
        <v>0</v>
      </c>
      <c r="J31" s="370">
        <f t="shared" si="4"/>
        <v>1890</v>
      </c>
      <c r="K31" s="371">
        <f t="shared" si="4"/>
        <v>0</v>
      </c>
      <c r="L31" s="370">
        <f t="shared" si="4"/>
        <v>16140</v>
      </c>
      <c r="M31" s="371">
        <f t="shared" si="4"/>
        <v>0</v>
      </c>
      <c r="N31" s="370">
        <f t="shared" si="4"/>
        <v>2230</v>
      </c>
      <c r="O31" s="371">
        <f t="shared" si="4"/>
        <v>0</v>
      </c>
      <c r="P31" s="382"/>
      <c r="Q31" s="373">
        <f>SUM(Q23:Q30)</f>
        <v>3830</v>
      </c>
      <c r="R31" s="371">
        <f>SUM(R23:R30)</f>
        <v>0</v>
      </c>
    </row>
    <row r="32" spans="1:18" ht="24" customHeight="1">
      <c r="A32" s="383" t="s">
        <v>78</v>
      </c>
      <c r="B32" s="380">
        <f>SUM(B22,B31)</f>
        <v>376090</v>
      </c>
      <c r="C32" s="371">
        <f>SUM(C22,C31)</f>
        <v>0</v>
      </c>
      <c r="D32" s="380">
        <f t="shared" ref="D32:K32" si="5">SUM(D31,D22)</f>
        <v>201900</v>
      </c>
      <c r="E32" s="371">
        <f t="shared" si="5"/>
        <v>0</v>
      </c>
      <c r="F32" s="380">
        <f t="shared" si="5"/>
        <v>13870</v>
      </c>
      <c r="G32" s="371">
        <f t="shared" si="5"/>
        <v>0</v>
      </c>
      <c r="H32" s="380">
        <f t="shared" si="5"/>
        <v>2990</v>
      </c>
      <c r="I32" s="371">
        <f t="shared" si="5"/>
        <v>0</v>
      </c>
      <c r="J32" s="380">
        <f t="shared" si="5"/>
        <v>22540</v>
      </c>
      <c r="K32" s="371">
        <f t="shared" si="5"/>
        <v>0</v>
      </c>
      <c r="L32" s="380">
        <f>L22+L31</f>
        <v>86710</v>
      </c>
      <c r="M32" s="371">
        <f>M22+M31</f>
        <v>0</v>
      </c>
      <c r="N32" s="380">
        <f>SUM(N31,N22)</f>
        <v>33280</v>
      </c>
      <c r="O32" s="371">
        <f>SUM(O31,O22)</f>
        <v>0</v>
      </c>
      <c r="P32" s="380"/>
      <c r="Q32" s="373">
        <f>SUM(Q22,Q31)</f>
        <v>14800</v>
      </c>
      <c r="R32" s="371">
        <f>SUM(R31,R22)</f>
        <v>0</v>
      </c>
    </row>
    <row r="33" spans="1:17" ht="18" customHeight="1">
      <c r="A33"/>
      <c r="B33"/>
      <c r="C33"/>
      <c r="D33"/>
      <c r="E33"/>
      <c r="F33"/>
      <c r="G33"/>
      <c r="H33"/>
      <c r="I33"/>
      <c r="J33"/>
      <c r="K33"/>
      <c r="L33"/>
      <c r="M33" s="66"/>
      <c r="N33"/>
      <c r="O33"/>
      <c r="P33"/>
      <c r="Q33"/>
    </row>
    <row r="34" spans="1:17" ht="18" customHeight="1">
      <c r="A34"/>
      <c r="B34"/>
      <c r="C34"/>
      <c r="D34"/>
      <c r="E34"/>
      <c r="F34"/>
      <c r="G34"/>
      <c r="H34"/>
      <c r="I34"/>
      <c r="J34"/>
      <c r="K34"/>
      <c r="L34"/>
      <c r="N34"/>
      <c r="O34"/>
      <c r="P34"/>
      <c r="Q34"/>
    </row>
    <row r="35" spans="1:17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ht="18" customHeight="1">
      <c r="A36"/>
      <c r="B36"/>
      <c r="C36"/>
      <c r="D36"/>
      <c r="E36"/>
      <c r="F36"/>
      <c r="G36"/>
      <c r="H36"/>
      <c r="I36"/>
      <c r="J36"/>
      <c r="K36"/>
      <c r="L36"/>
      <c r="N36"/>
      <c r="O36"/>
      <c r="P36"/>
      <c r="Q36"/>
    </row>
    <row r="37" spans="1:17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18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ht="18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ht="18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ht="18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18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</sheetData>
  <sheetProtection algorithmName="SHA-512" hashValue="DqJyQXqcYIaaLyx54eBEPLf0f2ODaGzqzWX0941BZvLzEcBKYjKiDvprJt4lafn2GzkPGzjw7EYsPOSxP48GGw==" saltValue="rmeZiC+fEvVDsOrjtlwHsA==" spinCount="100000" sheet="1" objects="1" scenarios="1"/>
  <mergeCells count="107">
    <mergeCell ref="A14:A15"/>
    <mergeCell ref="B14:B15"/>
    <mergeCell ref="C14:C15"/>
    <mergeCell ref="D14:D15"/>
    <mergeCell ref="E14:E15"/>
    <mergeCell ref="F14:F15"/>
    <mergeCell ref="N14:N15"/>
    <mergeCell ref="O14:O15"/>
    <mergeCell ref="N16:N17"/>
    <mergeCell ref="O16:O17"/>
    <mergeCell ref="L16:L17"/>
    <mergeCell ref="M16:M17"/>
    <mergeCell ref="M18:M19"/>
    <mergeCell ref="N18:N19"/>
    <mergeCell ref="O18:O19"/>
    <mergeCell ref="I18:I19"/>
    <mergeCell ref="K18:K19"/>
    <mergeCell ref="L18:L19"/>
    <mergeCell ref="J18:J19"/>
    <mergeCell ref="G14:G15"/>
    <mergeCell ref="H14:H15"/>
    <mergeCell ref="I14:I15"/>
    <mergeCell ref="M14:M15"/>
    <mergeCell ref="L14:L15"/>
    <mergeCell ref="K14:K15"/>
    <mergeCell ref="J14:J15"/>
    <mergeCell ref="K16:K17"/>
    <mergeCell ref="A18:A19"/>
    <mergeCell ref="B18:B19"/>
    <mergeCell ref="C18:C19"/>
    <mergeCell ref="D18:D19"/>
    <mergeCell ref="E18:E19"/>
    <mergeCell ref="F18:F19"/>
    <mergeCell ref="G18:G19"/>
    <mergeCell ref="H18:H19"/>
    <mergeCell ref="J16:J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N5:N7"/>
    <mergeCell ref="O5:O7"/>
    <mergeCell ref="L5:L7"/>
    <mergeCell ref="M8:M9"/>
    <mergeCell ref="M5:M7"/>
    <mergeCell ref="A10:A11"/>
    <mergeCell ref="B10:B11"/>
    <mergeCell ref="C10:C11"/>
    <mergeCell ref="D10:D11"/>
    <mergeCell ref="I8:I9"/>
    <mergeCell ref="B8:B9"/>
    <mergeCell ref="C8:C9"/>
    <mergeCell ref="D8:D9"/>
    <mergeCell ref="E8:E9"/>
    <mergeCell ref="A8:A9"/>
    <mergeCell ref="E10:E11"/>
    <mergeCell ref="F10:F11"/>
    <mergeCell ref="F8:F9"/>
    <mergeCell ref="G8:G9"/>
    <mergeCell ref="I10:I11"/>
    <mergeCell ref="J10:J11"/>
    <mergeCell ref="N10:N11"/>
    <mergeCell ref="O10:O11"/>
    <mergeCell ref="M10:M11"/>
    <mergeCell ref="G10:G11"/>
    <mergeCell ref="H10:H11"/>
    <mergeCell ref="H8:H9"/>
    <mergeCell ref="J8:J9"/>
    <mergeCell ref="K8:K9"/>
    <mergeCell ref="K10:K11"/>
    <mergeCell ref="L10:L11"/>
    <mergeCell ref="L8:L9"/>
    <mergeCell ref="B2:E3"/>
    <mergeCell ref="C1:E1"/>
    <mergeCell ref="J1:K1"/>
    <mergeCell ref="B4:C4"/>
    <mergeCell ref="J4:K4"/>
    <mergeCell ref="A5:A7"/>
    <mergeCell ref="B5:B7"/>
    <mergeCell ref="C5:C7"/>
    <mergeCell ref="D5:D7"/>
    <mergeCell ref="E5:E7"/>
    <mergeCell ref="F5:F7"/>
    <mergeCell ref="G5:G7"/>
    <mergeCell ref="H5:H7"/>
    <mergeCell ref="D4:E4"/>
    <mergeCell ref="I5:I7"/>
    <mergeCell ref="J5:J7"/>
    <mergeCell ref="K5:K7"/>
    <mergeCell ref="P1:R1"/>
    <mergeCell ref="P4:R4"/>
    <mergeCell ref="N4:O4"/>
    <mergeCell ref="P2:R3"/>
    <mergeCell ref="L2:L3"/>
    <mergeCell ref="M2:O3"/>
    <mergeCell ref="M1:O1"/>
    <mergeCell ref="F1:H1"/>
    <mergeCell ref="F2:H3"/>
    <mergeCell ref="I2:K3"/>
    <mergeCell ref="F4:G4"/>
    <mergeCell ref="H4:I4"/>
    <mergeCell ref="L4:M4"/>
  </mergeCells>
  <phoneticPr fontId="4"/>
  <conditionalFormatting sqref="E26:E32">
    <cfRule type="expression" dxfId="37" priority="7" stopIfTrue="1">
      <formula>D26&lt;E26</formula>
    </cfRule>
  </conditionalFormatting>
  <conditionalFormatting sqref="G5:G17 K5:K19 C5:C24 E5:E24 M14:M19 R17:R18 C26:C32">
    <cfRule type="expression" dxfId="36" priority="8" stopIfTrue="1">
      <formula>B5&lt;C5</formula>
    </cfRule>
  </conditionalFormatting>
  <conditionalFormatting sqref="G22 G32">
    <cfRule type="expression" dxfId="35" priority="6" stopIfTrue="1">
      <formula>F22&lt;G22</formula>
    </cfRule>
  </conditionalFormatting>
  <conditionalFormatting sqref="I5:I11 I14 I22 I32">
    <cfRule type="expression" dxfId="34" priority="5" stopIfTrue="1">
      <formula>H5&lt;I5</formula>
    </cfRule>
  </conditionalFormatting>
  <conditionalFormatting sqref="K22 K26:K27 K29:K32">
    <cfRule type="expression" dxfId="33" priority="4" stopIfTrue="1">
      <formula>J22&lt;K22</formula>
    </cfRule>
  </conditionalFormatting>
  <conditionalFormatting sqref="M5 M22 M29:M32">
    <cfRule type="expression" dxfId="32" priority="3" stopIfTrue="1">
      <formula>L5&lt;M5</formula>
    </cfRule>
  </conditionalFormatting>
  <conditionalFormatting sqref="O5 O10:O13 O20:O22 O26:O28 O31:O32">
    <cfRule type="expression" dxfId="31" priority="2" stopIfTrue="1">
      <formula>N5&lt;O5</formula>
    </cfRule>
  </conditionalFormatting>
  <conditionalFormatting sqref="R5:R7 R14:R15 R22 R26 R31:R32">
    <cfRule type="expression" dxfId="30" priority="1" stopIfTrue="1">
      <formula>Q5&lt;R5</formula>
    </cfRule>
  </conditionalFormatting>
  <conditionalFormatting sqref="R8">
    <cfRule type="expression" dxfId="29" priority="166" stopIfTrue="1">
      <formula>Q9&lt;R8</formula>
    </cfRule>
  </conditionalFormatting>
  <conditionalFormatting sqref="R10:R11">
    <cfRule type="expression" dxfId="28" priority="156" stopIfTrue="1">
      <formula>Q10&lt;R10</formula>
    </cfRule>
  </conditionalFormatting>
  <pageMargins left="0.39370078740157483" right="0.19685039370078741" top="0" bottom="0.39370078740157483" header="0.51181102362204722" footer="0.15748031496062992"/>
  <pageSetup paperSize="9" orientation="landscape" horizontalDpi="300" verticalDpi="300" r:id="rId1"/>
  <headerFooter scaleWithDoc="0">
    <oddFooter>&amp;R河北折込センター　ＴＥＬ022-390-7322　ＦＡＸ：022-390-7822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63218-7537-4792-B80D-06BD52303BD5}">
  <sheetPr codeName="Sheet3">
    <pageSetUpPr fitToPage="1"/>
  </sheetPr>
  <dimension ref="A1:BQ50"/>
  <sheetViews>
    <sheetView showGridLines="0" showZeros="0" zoomScaleNormal="100" workbookViewId="0">
      <selection activeCell="C2" sqref="C2:H3"/>
    </sheetView>
  </sheetViews>
  <sheetFormatPr defaultRowHeight="11.25"/>
  <cols>
    <col min="1" max="1" width="3.375" style="2" customWidth="1"/>
    <col min="2" max="2" width="7.25" style="2" customWidth="1"/>
    <col min="3" max="3" width="7.125" style="2" customWidth="1"/>
    <col min="4" max="4" width="1.75" style="2" customWidth="1"/>
    <col min="5" max="5" width="4.875" style="2" customWidth="1"/>
    <col min="6" max="7" width="7.125" style="2" customWidth="1"/>
    <col min="8" max="8" width="1.625" style="2" customWidth="1"/>
    <col min="9" max="9" width="6.5" style="2" bestFit="1" customWidth="1"/>
    <col min="10" max="11" width="7.125" style="2" customWidth="1"/>
    <col min="12" max="12" width="1.25" style="2" customWidth="1"/>
    <col min="13" max="13" width="5.125" style="2" customWidth="1"/>
    <col min="14" max="15" width="7.125" style="2" customWidth="1"/>
    <col min="16" max="16" width="1.25" style="2" customWidth="1"/>
    <col min="17" max="17" width="5.125" style="2" customWidth="1"/>
    <col min="18" max="19" width="7.125" style="2" customWidth="1"/>
    <col min="20" max="20" width="1.25" style="2" customWidth="1"/>
    <col min="21" max="21" width="5.125" style="2" customWidth="1"/>
    <col min="22" max="22" width="6.625" style="2" customWidth="1"/>
    <col min="23" max="23" width="10.125" style="2" customWidth="1"/>
    <col min="24" max="24" width="1.75" style="2" customWidth="1"/>
    <col min="25" max="25" width="5.125" style="2" customWidth="1"/>
    <col min="26" max="26" width="7.125" style="2" customWidth="1"/>
    <col min="27" max="27" width="0.5" style="2" customWidth="1"/>
    <col min="28" max="28" width="2.75" style="2" customWidth="1"/>
    <col min="29" max="29" width="3" style="2" customWidth="1"/>
    <col min="30" max="30" width="5.875" style="2" customWidth="1"/>
    <col min="31" max="31" width="3.375" style="2" customWidth="1"/>
    <col min="32" max="16384" width="9" style="2"/>
  </cols>
  <sheetData>
    <row r="1" spans="1:69" ht="15" customHeight="1">
      <c r="A1" s="693">
        <v>45748</v>
      </c>
      <c r="B1" s="694"/>
      <c r="C1" s="141" t="s">
        <v>345</v>
      </c>
      <c r="D1" s="710"/>
      <c r="E1" s="710"/>
      <c r="F1" s="710"/>
      <c r="G1" s="710"/>
      <c r="H1" s="711"/>
      <c r="I1" s="695" t="s">
        <v>34</v>
      </c>
      <c r="J1" s="696"/>
      <c r="K1" s="696"/>
      <c r="L1" s="697"/>
      <c r="M1" s="141" t="s">
        <v>275</v>
      </c>
      <c r="N1" s="739"/>
      <c r="O1" s="740"/>
      <c r="P1" s="717" t="s">
        <v>36</v>
      </c>
      <c r="Q1" s="731"/>
      <c r="R1" s="717" t="s">
        <v>88</v>
      </c>
      <c r="S1" s="719">
        <f>S3+'東津軽郡・むつ市・下北郡・弘前市（中津軽郡）'!S3+黒石市・南津軽郡・五所川原市!T3+北津軽郡・つがる市・西津軽郡!S3+三戸郡・八戸市!S3+上北郡・十和田市・三沢市!S3</f>
        <v>0</v>
      </c>
      <c r="T1" s="720"/>
      <c r="U1" s="721"/>
      <c r="V1" s="717" t="s">
        <v>37</v>
      </c>
      <c r="W1" s="732"/>
      <c r="X1" s="732"/>
      <c r="Y1" s="732"/>
      <c r="Z1" s="731"/>
      <c r="AA1" s="1"/>
    </row>
    <row r="2" spans="1:69" ht="18" customHeight="1">
      <c r="A2" s="698" t="s">
        <v>31</v>
      </c>
      <c r="B2" s="699"/>
      <c r="C2" s="700"/>
      <c r="D2" s="701"/>
      <c r="E2" s="701"/>
      <c r="F2" s="701"/>
      <c r="G2" s="701"/>
      <c r="H2" s="701"/>
      <c r="I2" s="702"/>
      <c r="J2" s="703"/>
      <c r="K2" s="703"/>
      <c r="L2" s="704"/>
      <c r="M2" s="724"/>
      <c r="N2" s="725"/>
      <c r="O2" s="726"/>
      <c r="P2" s="727"/>
      <c r="Q2" s="728"/>
      <c r="R2" s="718"/>
      <c r="S2" s="722"/>
      <c r="T2" s="722"/>
      <c r="U2" s="723"/>
      <c r="V2" s="733"/>
      <c r="W2" s="734"/>
      <c r="X2" s="734"/>
      <c r="Y2" s="734"/>
      <c r="Z2" s="735"/>
      <c r="AA2" s="1"/>
      <c r="AB2" s="3">
        <v>1</v>
      </c>
    </row>
    <row r="3" spans="1:69" ht="18" customHeight="1">
      <c r="A3" s="708" t="s">
        <v>89</v>
      </c>
      <c r="B3" s="709"/>
      <c r="C3" s="700"/>
      <c r="D3" s="701"/>
      <c r="E3" s="701"/>
      <c r="F3" s="701"/>
      <c r="G3" s="701"/>
      <c r="H3" s="701"/>
      <c r="I3" s="705"/>
      <c r="J3" s="706"/>
      <c r="K3" s="706"/>
      <c r="L3" s="707"/>
      <c r="M3" s="724"/>
      <c r="N3" s="725"/>
      <c r="O3" s="726"/>
      <c r="P3" s="729"/>
      <c r="Q3" s="730"/>
      <c r="R3" s="4" t="s">
        <v>90</v>
      </c>
      <c r="S3" s="741">
        <f>SUM(N21,R21,V21,Z21,J27,N27,R27,V27,Z27)</f>
        <v>0</v>
      </c>
      <c r="T3" s="742"/>
      <c r="U3" s="743"/>
      <c r="V3" s="736"/>
      <c r="W3" s="737"/>
      <c r="X3" s="737"/>
      <c r="Y3" s="737"/>
      <c r="Z3" s="738"/>
      <c r="AB3" s="5"/>
    </row>
    <row r="4" spans="1:69" ht="18.95" customHeight="1">
      <c r="A4" s="714" t="s">
        <v>38</v>
      </c>
      <c r="B4" s="715"/>
      <c r="C4" s="6" t="s">
        <v>94</v>
      </c>
      <c r="D4" s="7"/>
      <c r="E4" s="8" t="s">
        <v>39</v>
      </c>
      <c r="F4" s="9" t="s">
        <v>40</v>
      </c>
      <c r="G4" s="6" t="s">
        <v>94</v>
      </c>
      <c r="H4" s="7"/>
      <c r="I4" s="8" t="s">
        <v>39</v>
      </c>
      <c r="J4" s="9" t="s">
        <v>40</v>
      </c>
      <c r="K4" s="10" t="s">
        <v>91</v>
      </c>
      <c r="L4" s="7"/>
      <c r="M4" s="8" t="s">
        <v>39</v>
      </c>
      <c r="N4" s="9" t="s">
        <v>40</v>
      </c>
      <c r="O4" s="11" t="s">
        <v>92</v>
      </c>
      <c r="P4" s="7"/>
      <c r="Q4" s="8" t="s">
        <v>39</v>
      </c>
      <c r="R4" s="9" t="s">
        <v>40</v>
      </c>
      <c r="S4" s="287" t="s">
        <v>20</v>
      </c>
      <c r="T4" s="39"/>
      <c r="U4" s="288" t="s">
        <v>325</v>
      </c>
      <c r="V4" s="289" t="s">
        <v>326</v>
      </c>
      <c r="W4" s="292" t="s">
        <v>379</v>
      </c>
      <c r="X4" s="230"/>
      <c r="Y4" s="293" t="s">
        <v>39</v>
      </c>
      <c r="Z4" s="289" t="s">
        <v>40</v>
      </c>
      <c r="AA4" s="12"/>
      <c r="AB4" s="716" t="s">
        <v>138</v>
      </c>
      <c r="AF4" s="13"/>
    </row>
    <row r="5" spans="1:69" s="20" customFormat="1" ht="18" customHeight="1">
      <c r="A5" s="94"/>
      <c r="B5" s="93"/>
      <c r="C5" s="586" t="s">
        <v>468</v>
      </c>
      <c r="D5" s="236" t="s">
        <v>15</v>
      </c>
      <c r="E5" s="76">
        <f>SUM(E7:E11)</f>
        <v>4100</v>
      </c>
      <c r="F5" s="299">
        <f>SUM(F6:F11)</f>
        <v>0</v>
      </c>
      <c r="G5" s="476" t="s">
        <v>301</v>
      </c>
      <c r="H5" s="236" t="s">
        <v>15</v>
      </c>
      <c r="I5" s="76">
        <v>4690</v>
      </c>
      <c r="J5" s="328"/>
      <c r="K5" s="14" t="s">
        <v>328</v>
      </c>
      <c r="L5" s="295" t="s">
        <v>356</v>
      </c>
      <c r="M5" s="16">
        <v>760</v>
      </c>
      <c r="N5" s="318"/>
      <c r="O5" s="14" t="s">
        <v>328</v>
      </c>
      <c r="P5" s="295" t="s">
        <v>356</v>
      </c>
      <c r="Q5" s="16">
        <v>260</v>
      </c>
      <c r="R5" s="318"/>
      <c r="S5" s="14" t="s">
        <v>328</v>
      </c>
      <c r="T5" s="295" t="s">
        <v>356</v>
      </c>
      <c r="U5" s="16">
        <v>530</v>
      </c>
      <c r="V5" s="318"/>
      <c r="W5" s="14" t="s">
        <v>328</v>
      </c>
      <c r="X5" s="295" t="s">
        <v>356</v>
      </c>
      <c r="Y5" s="16">
        <v>150</v>
      </c>
      <c r="Z5" s="318"/>
      <c r="AA5" s="19"/>
      <c r="AB5" s="716"/>
      <c r="AC5" s="2"/>
      <c r="AD5" s="13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20" customFormat="1" ht="18" customHeight="1">
      <c r="A6" s="21"/>
      <c r="B6" s="22"/>
      <c r="C6" s="71" t="s">
        <v>115</v>
      </c>
      <c r="D6" s="232"/>
      <c r="E6" s="16"/>
      <c r="F6" s="268"/>
      <c r="G6" s="117" t="s">
        <v>324</v>
      </c>
      <c r="H6" s="233" t="s">
        <v>15</v>
      </c>
      <c r="I6" s="25">
        <v>6300</v>
      </c>
      <c r="J6" s="322"/>
      <c r="K6" s="225" t="s">
        <v>458</v>
      </c>
      <c r="L6" s="296" t="s">
        <v>356</v>
      </c>
      <c r="M6" s="25">
        <v>340</v>
      </c>
      <c r="N6" s="318"/>
      <c r="O6" s="225" t="s">
        <v>455</v>
      </c>
      <c r="P6" s="296" t="s">
        <v>356</v>
      </c>
      <c r="Q6" s="25">
        <v>60</v>
      </c>
      <c r="R6" s="318"/>
      <c r="S6" s="225" t="s">
        <v>455</v>
      </c>
      <c r="T6" s="296" t="s">
        <v>356</v>
      </c>
      <c r="U6" s="25">
        <v>230</v>
      </c>
      <c r="V6" s="318"/>
      <c r="W6" s="225" t="s">
        <v>455</v>
      </c>
      <c r="X6" s="296" t="s">
        <v>356</v>
      </c>
      <c r="Y6" s="25">
        <v>50</v>
      </c>
      <c r="Z6" s="318"/>
      <c r="AA6" s="26"/>
      <c r="AB6" s="71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20" customFormat="1" ht="18" customHeight="1">
      <c r="A7" s="21"/>
      <c r="B7" s="22"/>
      <c r="C7" s="23" t="s">
        <v>96</v>
      </c>
      <c r="D7" s="233"/>
      <c r="E7" s="25">
        <v>700</v>
      </c>
      <c r="F7" s="318"/>
      <c r="G7" s="117" t="s">
        <v>318</v>
      </c>
      <c r="H7" s="233" t="s">
        <v>15</v>
      </c>
      <c r="I7" s="25">
        <v>4720</v>
      </c>
      <c r="J7" s="322"/>
      <c r="K7" s="14" t="s">
        <v>354</v>
      </c>
      <c r="L7" s="296" t="s">
        <v>356</v>
      </c>
      <c r="M7" s="25">
        <v>440</v>
      </c>
      <c r="N7" s="318"/>
      <c r="O7" s="14" t="s">
        <v>354</v>
      </c>
      <c r="P7" s="296" t="s">
        <v>356</v>
      </c>
      <c r="Q7" s="25">
        <v>120</v>
      </c>
      <c r="R7" s="318"/>
      <c r="S7" s="14" t="s">
        <v>354</v>
      </c>
      <c r="T7" s="296" t="s">
        <v>356</v>
      </c>
      <c r="U7" s="25">
        <v>230</v>
      </c>
      <c r="V7" s="318"/>
      <c r="W7" s="14" t="s">
        <v>354</v>
      </c>
      <c r="X7" s="296" t="s">
        <v>356</v>
      </c>
      <c r="Y7" s="25">
        <v>90</v>
      </c>
      <c r="Z7" s="318"/>
      <c r="AA7" s="26"/>
      <c r="AB7" s="71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20" customFormat="1" ht="18" customHeight="1">
      <c r="A8" s="21"/>
      <c r="B8" s="22"/>
      <c r="C8" s="23" t="s">
        <v>97</v>
      </c>
      <c r="D8" s="233"/>
      <c r="E8" s="25">
        <v>600</v>
      </c>
      <c r="F8" s="318"/>
      <c r="G8" s="117" t="s">
        <v>319</v>
      </c>
      <c r="H8" s="233" t="s">
        <v>15</v>
      </c>
      <c r="I8" s="25">
        <v>4830</v>
      </c>
      <c r="J8" s="322"/>
      <c r="K8" s="14" t="s">
        <v>298</v>
      </c>
      <c r="L8" s="296" t="s">
        <v>356</v>
      </c>
      <c r="M8" s="25">
        <v>650</v>
      </c>
      <c r="N8" s="318"/>
      <c r="O8" s="14" t="s">
        <v>298</v>
      </c>
      <c r="P8" s="296" t="s">
        <v>356</v>
      </c>
      <c r="Q8" s="25">
        <v>180</v>
      </c>
      <c r="R8" s="318"/>
      <c r="S8" s="14" t="s">
        <v>298</v>
      </c>
      <c r="T8" s="296" t="s">
        <v>356</v>
      </c>
      <c r="U8" s="25">
        <v>250</v>
      </c>
      <c r="V8" s="318"/>
      <c r="W8" s="14" t="s">
        <v>298</v>
      </c>
      <c r="X8" s="296" t="s">
        <v>356</v>
      </c>
      <c r="Y8" s="25">
        <v>60</v>
      </c>
      <c r="Z8" s="318"/>
      <c r="AA8" s="26"/>
      <c r="AB8" s="71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s="20" customFormat="1" ht="18" customHeight="1">
      <c r="A9" s="21"/>
      <c r="B9" s="22"/>
      <c r="C9" s="23" t="s">
        <v>98</v>
      </c>
      <c r="D9" s="233"/>
      <c r="E9" s="25">
        <v>550</v>
      </c>
      <c r="F9" s="318"/>
      <c r="G9" s="317" t="s">
        <v>323</v>
      </c>
      <c r="H9" s="242" t="s">
        <v>15</v>
      </c>
      <c r="I9" s="61">
        <v>4810</v>
      </c>
      <c r="J9" s="323"/>
      <c r="K9" s="14" t="s">
        <v>372</v>
      </c>
      <c r="L9" s="296" t="s">
        <v>356</v>
      </c>
      <c r="M9" s="25">
        <v>230</v>
      </c>
      <c r="N9" s="318"/>
      <c r="O9" s="14" t="s">
        <v>372</v>
      </c>
      <c r="P9" s="296" t="s">
        <v>356</v>
      </c>
      <c r="Q9" s="25">
        <v>50</v>
      </c>
      <c r="R9" s="318"/>
      <c r="S9" s="14" t="s">
        <v>372</v>
      </c>
      <c r="T9" s="296" t="s">
        <v>356</v>
      </c>
      <c r="U9" s="25">
        <v>90</v>
      </c>
      <c r="V9" s="318"/>
      <c r="W9" s="14" t="s">
        <v>372</v>
      </c>
      <c r="X9" s="296" t="s">
        <v>356</v>
      </c>
      <c r="Y9" s="25">
        <v>10</v>
      </c>
      <c r="Z9" s="318"/>
      <c r="AA9" s="19"/>
      <c r="AB9" s="71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s="20" customFormat="1" ht="18" customHeight="1">
      <c r="A10" s="21"/>
      <c r="B10" s="22"/>
      <c r="C10" s="113" t="s">
        <v>155</v>
      </c>
      <c r="D10" s="237"/>
      <c r="E10" s="97">
        <v>1100</v>
      </c>
      <c r="F10" s="318"/>
      <c r="G10" s="384" t="s">
        <v>470</v>
      </c>
      <c r="H10" s="232" t="s">
        <v>15</v>
      </c>
      <c r="I10" s="16">
        <f>SUM(I12:I13)</f>
        <v>3400</v>
      </c>
      <c r="J10" s="578">
        <f>SUM(J11:J13)</f>
        <v>0</v>
      </c>
      <c r="K10" s="14" t="s">
        <v>373</v>
      </c>
      <c r="L10" s="296" t="s">
        <v>356</v>
      </c>
      <c r="M10" s="25">
        <v>550</v>
      </c>
      <c r="N10" s="318"/>
      <c r="O10" s="14" t="s">
        <v>373</v>
      </c>
      <c r="P10" s="296" t="s">
        <v>356</v>
      </c>
      <c r="Q10" s="25">
        <v>100</v>
      </c>
      <c r="R10" s="318"/>
      <c r="S10" s="14" t="s">
        <v>373</v>
      </c>
      <c r="T10" s="296" t="s">
        <v>356</v>
      </c>
      <c r="U10" s="25">
        <v>120</v>
      </c>
      <c r="V10" s="318"/>
      <c r="W10" s="14" t="s">
        <v>373</v>
      </c>
      <c r="X10" s="296" t="s">
        <v>356</v>
      </c>
      <c r="Y10" s="25">
        <v>60</v>
      </c>
      <c r="Z10" s="318"/>
      <c r="AA10" s="19"/>
      <c r="AB10" s="716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s="20" customFormat="1" ht="18" customHeight="1">
      <c r="A11" s="21"/>
      <c r="B11" s="22"/>
      <c r="C11" s="267" t="s">
        <v>297</v>
      </c>
      <c r="D11" s="242"/>
      <c r="E11" s="61">
        <v>1150</v>
      </c>
      <c r="F11" s="323"/>
      <c r="G11" s="275" t="s">
        <v>329</v>
      </c>
      <c r="H11" s="123"/>
      <c r="I11" s="25"/>
      <c r="J11" s="268"/>
      <c r="K11" s="14" t="s">
        <v>374</v>
      </c>
      <c r="L11" s="296" t="s">
        <v>356</v>
      </c>
      <c r="M11" s="25">
        <v>410</v>
      </c>
      <c r="N11" s="318"/>
      <c r="O11" s="14" t="s">
        <v>374</v>
      </c>
      <c r="P11" s="296" t="s">
        <v>356</v>
      </c>
      <c r="Q11" s="25">
        <v>140</v>
      </c>
      <c r="R11" s="318"/>
      <c r="S11" s="14" t="s">
        <v>374</v>
      </c>
      <c r="T11" s="296" t="s">
        <v>356</v>
      </c>
      <c r="U11" s="25">
        <v>200</v>
      </c>
      <c r="V11" s="318"/>
      <c r="W11" s="14" t="s">
        <v>374</v>
      </c>
      <c r="X11" s="296" t="s">
        <v>356</v>
      </c>
      <c r="Y11" s="70">
        <v>50</v>
      </c>
      <c r="Z11" s="322"/>
      <c r="AA11" s="26"/>
      <c r="AB11" s="716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s="20" customFormat="1" ht="18" customHeight="1">
      <c r="A12" s="21"/>
      <c r="B12" s="22"/>
      <c r="C12" s="577" t="s">
        <v>456</v>
      </c>
      <c r="D12" s="280" t="s">
        <v>15</v>
      </c>
      <c r="E12" s="40">
        <v>4470</v>
      </c>
      <c r="F12" s="291"/>
      <c r="G12" s="23" t="s">
        <v>426</v>
      </c>
      <c r="H12" s="233"/>
      <c r="I12" s="25">
        <v>1870</v>
      </c>
      <c r="J12" s="318"/>
      <c r="K12" s="14" t="s">
        <v>390</v>
      </c>
      <c r="L12" s="296" t="s">
        <v>356</v>
      </c>
      <c r="M12" s="25">
        <v>290</v>
      </c>
      <c r="N12" s="318"/>
      <c r="O12" s="14" t="s">
        <v>390</v>
      </c>
      <c r="P12" s="296" t="s">
        <v>356</v>
      </c>
      <c r="Q12" s="25">
        <v>40</v>
      </c>
      <c r="R12" s="318"/>
      <c r="S12" s="14" t="s">
        <v>390</v>
      </c>
      <c r="T12" s="296" t="s">
        <v>356</v>
      </c>
      <c r="U12" s="25">
        <v>100</v>
      </c>
      <c r="V12" s="318"/>
      <c r="W12" s="14" t="s">
        <v>390</v>
      </c>
      <c r="X12" s="296" t="s">
        <v>356</v>
      </c>
      <c r="Y12" s="70">
        <v>10</v>
      </c>
      <c r="Z12" s="322"/>
      <c r="AA12" s="26"/>
      <c r="AB12" s="34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s="20" customFormat="1" ht="18" customHeight="1">
      <c r="A13" s="21"/>
      <c r="B13" s="22"/>
      <c r="C13" s="587" t="s">
        <v>466</v>
      </c>
      <c r="D13" s="236" t="s">
        <v>15</v>
      </c>
      <c r="E13" s="76">
        <f>SUM(E15:E16)</f>
        <v>6100</v>
      </c>
      <c r="F13" s="284">
        <f>SUM(F14:F16)</f>
        <v>0</v>
      </c>
      <c r="G13" s="59" t="s">
        <v>330</v>
      </c>
      <c r="H13" s="242"/>
      <c r="I13" s="61">
        <v>1530</v>
      </c>
      <c r="J13" s="323"/>
      <c r="K13" s="14" t="s">
        <v>391</v>
      </c>
      <c r="L13" s="296" t="s">
        <v>356</v>
      </c>
      <c r="M13" s="25">
        <v>290</v>
      </c>
      <c r="N13" s="318"/>
      <c r="O13" s="14" t="s">
        <v>391</v>
      </c>
      <c r="P13" s="296" t="s">
        <v>356</v>
      </c>
      <c r="Q13" s="25">
        <v>50</v>
      </c>
      <c r="R13" s="318"/>
      <c r="S13" s="14" t="s">
        <v>391</v>
      </c>
      <c r="T13" s="296" t="s">
        <v>356</v>
      </c>
      <c r="U13" s="30">
        <v>100</v>
      </c>
      <c r="V13" s="318"/>
      <c r="W13" s="14" t="s">
        <v>391</v>
      </c>
      <c r="X13" s="296" t="s">
        <v>356</v>
      </c>
      <c r="Y13" s="294">
        <v>20</v>
      </c>
      <c r="Z13" s="322"/>
      <c r="AA13" s="19"/>
      <c r="AB13" s="3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s="20" customFormat="1" ht="18" customHeight="1">
      <c r="A14" s="21"/>
      <c r="B14" s="22"/>
      <c r="C14" s="556" t="s">
        <v>115</v>
      </c>
      <c r="D14" s="180"/>
      <c r="E14" s="159"/>
      <c r="F14" s="434"/>
      <c r="G14" s="560" t="s">
        <v>471</v>
      </c>
      <c r="H14" s="394" t="s">
        <v>15</v>
      </c>
      <c r="I14" s="174">
        <f>SUM(I16:I18)</f>
        <v>4650</v>
      </c>
      <c r="J14" s="561">
        <f>SUM(J15:J18)</f>
        <v>0</v>
      </c>
      <c r="K14" s="14" t="s">
        <v>392</v>
      </c>
      <c r="L14" s="296" t="s">
        <v>356</v>
      </c>
      <c r="M14" s="25">
        <v>320</v>
      </c>
      <c r="N14" s="318"/>
      <c r="O14" s="14" t="s">
        <v>392</v>
      </c>
      <c r="P14" s="296" t="s">
        <v>356</v>
      </c>
      <c r="Q14" s="25">
        <v>60</v>
      </c>
      <c r="R14" s="318"/>
      <c r="S14" s="14" t="s">
        <v>392</v>
      </c>
      <c r="T14" s="296" t="s">
        <v>356</v>
      </c>
      <c r="U14" s="70">
        <v>80</v>
      </c>
      <c r="V14" s="322"/>
      <c r="W14" s="14" t="s">
        <v>392</v>
      </c>
      <c r="X14" s="296" t="s">
        <v>356</v>
      </c>
      <c r="Y14" s="70">
        <v>30</v>
      </c>
      <c r="Z14" s="322"/>
      <c r="AA14" s="13"/>
      <c r="AB14" s="34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s="20" customFormat="1" ht="18" customHeight="1">
      <c r="A15" s="272"/>
      <c r="B15" s="564"/>
      <c r="C15" s="401" t="s">
        <v>402</v>
      </c>
      <c r="D15" s="180"/>
      <c r="E15" s="25">
        <v>2200</v>
      </c>
      <c r="F15" s="318"/>
      <c r="G15" s="275" t="s">
        <v>331</v>
      </c>
      <c r="H15" s="123"/>
      <c r="I15" s="25"/>
      <c r="J15" s="268"/>
      <c r="K15" s="14" t="s">
        <v>393</v>
      </c>
      <c r="L15" s="296" t="s">
        <v>356</v>
      </c>
      <c r="M15" s="25">
        <v>280</v>
      </c>
      <c r="N15" s="318"/>
      <c r="O15" s="14" t="s">
        <v>393</v>
      </c>
      <c r="P15" s="296" t="s">
        <v>356</v>
      </c>
      <c r="Q15" s="25">
        <v>80</v>
      </c>
      <c r="R15" s="318"/>
      <c r="S15" s="14" t="s">
        <v>393</v>
      </c>
      <c r="T15" s="296" t="s">
        <v>356</v>
      </c>
      <c r="U15" s="68">
        <v>210</v>
      </c>
      <c r="V15" s="322"/>
      <c r="W15" s="14" t="s">
        <v>393</v>
      </c>
      <c r="X15" s="296" t="s">
        <v>356</v>
      </c>
      <c r="Y15" s="70">
        <v>40</v>
      </c>
      <c r="Z15" s="322"/>
      <c r="AA15" s="13"/>
      <c r="AB15" s="3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20" customFormat="1" ht="18" customHeight="1">
      <c r="A16" s="712" t="s">
        <v>95</v>
      </c>
      <c r="B16" s="713"/>
      <c r="C16" s="558" t="s">
        <v>457</v>
      </c>
      <c r="D16" s="221"/>
      <c r="E16" s="61">
        <v>3900</v>
      </c>
      <c r="F16" s="318"/>
      <c r="G16" s="33" t="s">
        <v>29</v>
      </c>
      <c r="H16" s="234"/>
      <c r="I16" s="30">
        <v>940</v>
      </c>
      <c r="J16" s="318"/>
      <c r="K16" s="14" t="s">
        <v>394</v>
      </c>
      <c r="L16" s="314" t="s">
        <v>356</v>
      </c>
      <c r="M16" s="25">
        <v>30</v>
      </c>
      <c r="N16" s="318"/>
      <c r="O16" s="14" t="s">
        <v>394</v>
      </c>
      <c r="P16" s="296" t="s">
        <v>356</v>
      </c>
      <c r="Q16" s="25">
        <v>10</v>
      </c>
      <c r="R16" s="318"/>
      <c r="S16" s="14" t="s">
        <v>394</v>
      </c>
      <c r="T16" s="296" t="s">
        <v>356</v>
      </c>
      <c r="U16" s="25">
        <v>10</v>
      </c>
      <c r="V16" s="322"/>
      <c r="W16" s="14" t="s">
        <v>394</v>
      </c>
      <c r="X16" s="296" t="s">
        <v>356</v>
      </c>
      <c r="Y16" s="25">
        <v>10</v>
      </c>
      <c r="Z16" s="318"/>
      <c r="AA16" s="13"/>
      <c r="AB16" s="34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20" customFormat="1" ht="18" customHeight="1">
      <c r="A17" s="691" t="s">
        <v>164</v>
      </c>
      <c r="B17" s="692"/>
      <c r="C17" s="586" t="s">
        <v>469</v>
      </c>
      <c r="D17" s="236" t="s">
        <v>15</v>
      </c>
      <c r="E17" s="300">
        <f>SUM(E19:E22)</f>
        <v>9000</v>
      </c>
      <c r="F17" s="284">
        <f>SUM(F18:F22)</f>
        <v>0</v>
      </c>
      <c r="G17" s="112" t="s">
        <v>116</v>
      </c>
      <c r="H17" s="297"/>
      <c r="I17" s="163">
        <v>1280</v>
      </c>
      <c r="J17" s="318"/>
      <c r="K17" s="14" t="s">
        <v>395</v>
      </c>
      <c r="L17" s="314" t="s">
        <v>356</v>
      </c>
      <c r="M17" s="25">
        <v>20</v>
      </c>
      <c r="N17" s="318"/>
      <c r="O17" s="14"/>
      <c r="P17" s="296"/>
      <c r="Q17" s="25"/>
      <c r="R17" s="318"/>
      <c r="S17" s="14" t="s">
        <v>395</v>
      </c>
      <c r="T17" s="296" t="s">
        <v>356</v>
      </c>
      <c r="U17" s="25">
        <v>10</v>
      </c>
      <c r="V17" s="322"/>
      <c r="W17" s="14" t="s">
        <v>395</v>
      </c>
      <c r="X17" s="296" t="s">
        <v>356</v>
      </c>
      <c r="Y17" s="25">
        <v>10</v>
      </c>
      <c r="Z17" s="329"/>
      <c r="AA17" s="13"/>
      <c r="AB17" s="34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20" customFormat="1" ht="18" customHeight="1">
      <c r="A18" s="21"/>
      <c r="B18" s="22"/>
      <c r="C18" s="71" t="s">
        <v>115</v>
      </c>
      <c r="D18" s="232"/>
      <c r="E18" s="16"/>
      <c r="F18" s="268"/>
      <c r="G18" s="298" t="s">
        <v>332</v>
      </c>
      <c r="H18" s="60"/>
      <c r="I18" s="61">
        <v>2430</v>
      </c>
      <c r="J18" s="408"/>
      <c r="K18" s="14" t="s">
        <v>396</v>
      </c>
      <c r="L18" s="314" t="s">
        <v>356</v>
      </c>
      <c r="M18" s="25">
        <v>50</v>
      </c>
      <c r="N18" s="330"/>
      <c r="O18" s="14" t="s">
        <v>396</v>
      </c>
      <c r="P18" s="296" t="s">
        <v>356</v>
      </c>
      <c r="Q18" s="25">
        <v>20</v>
      </c>
      <c r="R18" s="318"/>
      <c r="S18" s="14" t="s">
        <v>396</v>
      </c>
      <c r="T18" s="296" t="s">
        <v>356</v>
      </c>
      <c r="U18" s="25">
        <v>30</v>
      </c>
      <c r="V18" s="322"/>
      <c r="W18" s="14"/>
      <c r="X18" s="296"/>
      <c r="Y18" s="25"/>
      <c r="Z18" s="318"/>
      <c r="AA18" s="13"/>
      <c r="AB18" s="34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20" customFormat="1" ht="18" customHeight="1">
      <c r="A19" s="21"/>
      <c r="B19" s="22"/>
      <c r="C19" s="23" t="s">
        <v>151</v>
      </c>
      <c r="D19" s="233"/>
      <c r="E19" s="25">
        <v>2800</v>
      </c>
      <c r="F19" s="318"/>
      <c r="G19" s="557" t="s">
        <v>99</v>
      </c>
      <c r="H19" s="233" t="s">
        <v>15</v>
      </c>
      <c r="I19" s="25">
        <v>1320</v>
      </c>
      <c r="J19" s="318"/>
      <c r="K19" s="14" t="s">
        <v>397</v>
      </c>
      <c r="L19" s="314" t="s">
        <v>356</v>
      </c>
      <c r="M19" s="25">
        <v>20</v>
      </c>
      <c r="N19" s="318"/>
      <c r="O19" s="14" t="s">
        <v>397</v>
      </c>
      <c r="P19" s="296" t="s">
        <v>356</v>
      </c>
      <c r="Q19" s="25">
        <v>10</v>
      </c>
      <c r="R19" s="318"/>
      <c r="S19" s="14" t="s">
        <v>397</v>
      </c>
      <c r="T19" s="296" t="s">
        <v>356</v>
      </c>
      <c r="U19" s="25">
        <v>10</v>
      </c>
      <c r="V19" s="322"/>
      <c r="W19" s="14" t="s">
        <v>397</v>
      </c>
      <c r="X19" s="296" t="s">
        <v>356</v>
      </c>
      <c r="Y19" s="25">
        <v>10</v>
      </c>
      <c r="Z19" s="318"/>
      <c r="AA19" s="13"/>
      <c r="AB19" s="34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20" customFormat="1" ht="18" customHeight="1">
      <c r="A20" s="21"/>
      <c r="B20" s="564"/>
      <c r="C20" s="23" t="s">
        <v>152</v>
      </c>
      <c r="D20" s="233"/>
      <c r="E20" s="25">
        <v>1400</v>
      </c>
      <c r="F20" s="318"/>
      <c r="G20" s="557" t="s">
        <v>100</v>
      </c>
      <c r="H20" s="233" t="s">
        <v>15</v>
      </c>
      <c r="I20" s="25">
        <v>1030</v>
      </c>
      <c r="J20" s="318"/>
      <c r="K20" s="14" t="s">
        <v>398</v>
      </c>
      <c r="L20" s="314" t="s">
        <v>356</v>
      </c>
      <c r="M20" s="25">
        <v>70</v>
      </c>
      <c r="N20" s="318"/>
      <c r="O20" s="14" t="s">
        <v>398</v>
      </c>
      <c r="P20" s="296" t="s">
        <v>356</v>
      </c>
      <c r="Q20" s="25">
        <v>40</v>
      </c>
      <c r="R20" s="318"/>
      <c r="S20" s="14" t="s">
        <v>398</v>
      </c>
      <c r="T20" s="296" t="s">
        <v>356</v>
      </c>
      <c r="U20" s="25">
        <v>50</v>
      </c>
      <c r="V20" s="322"/>
      <c r="W20" s="14" t="s">
        <v>399</v>
      </c>
      <c r="X20" s="296" t="s">
        <v>356</v>
      </c>
      <c r="Y20" s="25">
        <v>240</v>
      </c>
      <c r="Z20" s="318"/>
      <c r="AA20" s="13"/>
      <c r="AB20" s="34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20" customFormat="1" ht="18" customHeight="1">
      <c r="A21" s="21"/>
      <c r="B21" s="564"/>
      <c r="C21" s="23" t="s">
        <v>153</v>
      </c>
      <c r="D21" s="233"/>
      <c r="E21" s="25">
        <v>2800</v>
      </c>
      <c r="F21" s="318"/>
      <c r="G21" s="23" t="s">
        <v>101</v>
      </c>
      <c r="H21" s="233" t="s">
        <v>15</v>
      </c>
      <c r="I21" s="25">
        <v>2340</v>
      </c>
      <c r="J21" s="318"/>
      <c r="K21" s="38" t="s">
        <v>93</v>
      </c>
      <c r="L21" s="84"/>
      <c r="M21" s="85">
        <f>SUM(M5:M20)</f>
        <v>4750</v>
      </c>
      <c r="N21" s="281">
        <f>SUM(N5:N20)</f>
        <v>0</v>
      </c>
      <c r="O21" s="38" t="s">
        <v>93</v>
      </c>
      <c r="P21" s="84"/>
      <c r="Q21" s="85">
        <f>SUM(Q5:Q20)</f>
        <v>1220</v>
      </c>
      <c r="R21" s="281">
        <f>SUM(R5:R20)</f>
        <v>0</v>
      </c>
      <c r="S21" s="38" t="s">
        <v>93</v>
      </c>
      <c r="T21" s="84"/>
      <c r="U21" s="85">
        <f>SUM(U5:U20)</f>
        <v>2250</v>
      </c>
      <c r="V21" s="281">
        <f>SUM(V5:V20)</f>
        <v>0</v>
      </c>
      <c r="W21" s="38" t="s">
        <v>93</v>
      </c>
      <c r="X21" s="84"/>
      <c r="Y21" s="85">
        <f>SUM(Y5:Y20)</f>
        <v>840</v>
      </c>
      <c r="Z21" s="281">
        <f>SUM(Z5:Z20)</f>
        <v>0</v>
      </c>
      <c r="AA21" s="13"/>
      <c r="AB21" s="34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20" customFormat="1" ht="18" customHeight="1">
      <c r="A22" s="21"/>
      <c r="B22" s="564"/>
      <c r="C22" s="59" t="s">
        <v>154</v>
      </c>
      <c r="D22" s="242"/>
      <c r="E22" s="61">
        <v>2000</v>
      </c>
      <c r="F22" s="323"/>
      <c r="G22" s="23" t="s">
        <v>102</v>
      </c>
      <c r="H22" s="234" t="s">
        <v>15</v>
      </c>
      <c r="I22" s="25">
        <v>2250</v>
      </c>
      <c r="J22" s="318"/>
      <c r="K22" s="11" t="s">
        <v>355</v>
      </c>
      <c r="L22" s="7"/>
      <c r="M22" s="8" t="s">
        <v>39</v>
      </c>
      <c r="N22" s="9" t="s">
        <v>40</v>
      </c>
      <c r="O22" s="315" t="s">
        <v>18</v>
      </c>
      <c r="P22" s="7"/>
      <c r="Q22" s="8" t="s">
        <v>39</v>
      </c>
      <c r="R22" s="9" t="s">
        <v>40</v>
      </c>
      <c r="S22" s="11" t="s">
        <v>357</v>
      </c>
      <c r="T22" s="7"/>
      <c r="U22" s="8" t="s">
        <v>39</v>
      </c>
      <c r="V22" s="9" t="s">
        <v>40</v>
      </c>
      <c r="W22" s="11" t="s">
        <v>17</v>
      </c>
      <c r="X22" s="7"/>
      <c r="Y22" s="8" t="s">
        <v>39</v>
      </c>
      <c r="Z22" s="9" t="s">
        <v>40</v>
      </c>
      <c r="AA22" s="13"/>
      <c r="AB22" s="34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20" customFormat="1" ht="18" customHeight="1">
      <c r="A23" s="21"/>
      <c r="B23" s="104"/>
      <c r="C23" s="432"/>
      <c r="D23" s="422"/>
      <c r="E23" s="423"/>
      <c r="F23" s="433"/>
      <c r="G23" s="579" t="s">
        <v>295</v>
      </c>
      <c r="H23" s="234" t="s">
        <v>15</v>
      </c>
      <c r="I23" s="30">
        <v>3800</v>
      </c>
      <c r="J23" s="319"/>
      <c r="K23" s="14" t="s">
        <v>112</v>
      </c>
      <c r="L23" s="232"/>
      <c r="M23" s="16">
        <v>1150</v>
      </c>
      <c r="N23" s="396"/>
      <c r="O23" s="271" t="s">
        <v>409</v>
      </c>
      <c r="P23" s="240" t="s">
        <v>19</v>
      </c>
      <c r="Q23" s="25">
        <v>240</v>
      </c>
      <c r="R23" s="398"/>
      <c r="S23" s="192" t="s">
        <v>413</v>
      </c>
      <c r="T23" s="123"/>
      <c r="U23" s="25">
        <v>420</v>
      </c>
      <c r="V23" s="397"/>
      <c r="W23" s="192" t="s">
        <v>414</v>
      </c>
      <c r="X23" s="123"/>
      <c r="Y23" s="25">
        <v>1360</v>
      </c>
      <c r="Z23" s="397"/>
      <c r="AA23" s="13"/>
      <c r="AB23" s="34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20" customFormat="1" ht="18" customHeight="1">
      <c r="A24" s="21"/>
      <c r="B24" s="104"/>
      <c r="C24" s="425"/>
      <c r="D24" s="180"/>
      <c r="E24" s="159"/>
      <c r="F24" s="434"/>
      <c r="G24" s="159"/>
      <c r="H24" s="180"/>
      <c r="I24" s="159"/>
      <c r="J24" s="180"/>
      <c r="K24" s="23" t="s">
        <v>113</v>
      </c>
      <c r="L24" s="233"/>
      <c r="M24" s="25">
        <v>1850</v>
      </c>
      <c r="N24" s="397"/>
      <c r="O24" s="271" t="s">
        <v>410</v>
      </c>
      <c r="P24" s="240" t="s">
        <v>19</v>
      </c>
      <c r="Q24" s="25">
        <v>220</v>
      </c>
      <c r="R24" s="398"/>
      <c r="S24" s="32"/>
      <c r="T24" s="24"/>
      <c r="U24" s="25"/>
      <c r="V24" s="268"/>
      <c r="W24" s="192"/>
      <c r="X24" s="123"/>
      <c r="Y24" s="25"/>
      <c r="Z24" s="398"/>
      <c r="AA24" s="13"/>
      <c r="AB24" s="34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20" customFormat="1" ht="18" customHeight="1">
      <c r="A25" s="21"/>
      <c r="B25" s="104"/>
      <c r="C25" s="425"/>
      <c r="D25" s="180"/>
      <c r="E25" s="159"/>
      <c r="F25" s="434"/>
      <c r="G25" s="159"/>
      <c r="H25" s="180"/>
      <c r="I25" s="159"/>
      <c r="J25" s="434"/>
      <c r="K25" s="23" t="s">
        <v>354</v>
      </c>
      <c r="L25" s="233"/>
      <c r="M25" s="25">
        <v>1000</v>
      </c>
      <c r="N25" s="398"/>
      <c r="O25" s="271" t="s">
        <v>411</v>
      </c>
      <c r="P25" s="240" t="s">
        <v>19</v>
      </c>
      <c r="Q25" s="25">
        <v>40</v>
      </c>
      <c r="R25" s="398"/>
      <c r="S25" s="35"/>
      <c r="T25" s="24"/>
      <c r="U25" s="30"/>
      <c r="V25" s="268"/>
      <c r="W25" s="157"/>
      <c r="X25" s="228"/>
      <c r="Y25" s="294"/>
      <c r="Z25" s="269"/>
      <c r="AA25" s="13"/>
      <c r="AB25" s="34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20" customFormat="1" ht="18" customHeight="1">
      <c r="A26" s="36"/>
      <c r="B26" s="273"/>
      <c r="C26" s="317"/>
      <c r="D26" s="242"/>
      <c r="E26" s="61"/>
      <c r="F26" s="554"/>
      <c r="G26" s="559"/>
      <c r="H26" s="242"/>
      <c r="I26" s="61"/>
      <c r="J26" s="554"/>
      <c r="K26" s="23" t="s">
        <v>114</v>
      </c>
      <c r="L26" s="233"/>
      <c r="M26" s="25">
        <v>1050</v>
      </c>
      <c r="N26" s="319"/>
      <c r="O26" s="290" t="s">
        <v>412</v>
      </c>
      <c r="P26" s="238" t="s">
        <v>19</v>
      </c>
      <c r="Q26" s="30">
        <v>40</v>
      </c>
      <c r="R26" s="399"/>
      <c r="S26" s="209"/>
      <c r="T26" s="24"/>
      <c r="U26" s="70"/>
      <c r="V26" s="269"/>
      <c r="W26" s="157"/>
      <c r="X26" s="228"/>
      <c r="Y26" s="70"/>
      <c r="Z26" s="269"/>
      <c r="AA26" s="13"/>
      <c r="AB26" s="34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20" customFormat="1" ht="18" customHeight="1">
      <c r="A27" s="36" t="s">
        <v>117</v>
      </c>
      <c r="B27" s="37">
        <f>I27+M27+Q27+U27+Y27+M21+Q21+U21+Y21</f>
        <v>84240</v>
      </c>
      <c r="C27" s="38"/>
      <c r="D27" s="280"/>
      <c r="E27" s="40"/>
      <c r="F27" s="291"/>
      <c r="G27" s="38" t="s">
        <v>93</v>
      </c>
      <c r="H27" s="84"/>
      <c r="I27" s="40">
        <f>SUM(E5,E12,E13,E17,I19:I23,I10,I14,I5:I9)</f>
        <v>67810</v>
      </c>
      <c r="J27" s="283">
        <f>SUM(F5,F12,F13,F17,J5:J9,J10,J14,J19:J23)</f>
        <v>0</v>
      </c>
      <c r="K27" s="38" t="s">
        <v>93</v>
      </c>
      <c r="L27" s="84"/>
      <c r="M27" s="85">
        <f>SUM(M23:M26)</f>
        <v>5050</v>
      </c>
      <c r="N27" s="281">
        <f>SUM(N23:N26)</f>
        <v>0</v>
      </c>
      <c r="O27" s="38" t="s">
        <v>93</v>
      </c>
      <c r="P27" s="84"/>
      <c r="Q27" s="85">
        <f>SUM(Q23:Q26)</f>
        <v>540</v>
      </c>
      <c r="R27" s="281">
        <f>SUM(R23:R26)</f>
        <v>0</v>
      </c>
      <c r="S27" s="38" t="s">
        <v>93</v>
      </c>
      <c r="T27" s="84"/>
      <c r="U27" s="85">
        <f>SUM(U23:U26)</f>
        <v>420</v>
      </c>
      <c r="V27" s="281">
        <f>SUM(V23:V26)</f>
        <v>0</v>
      </c>
      <c r="W27" s="38" t="s">
        <v>16</v>
      </c>
      <c r="X27" s="84"/>
      <c r="Y27" s="85">
        <f>SUM(Y23:Y26)</f>
        <v>1360</v>
      </c>
      <c r="Z27" s="281">
        <f>SUM(Z23:Z26)</f>
        <v>0</v>
      </c>
      <c r="AA27" s="13"/>
      <c r="AB27" s="34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20" customFormat="1" ht="15" customHeight="1">
      <c r="A28" s="44"/>
      <c r="B28" s="50"/>
      <c r="C28" s="50" t="s">
        <v>147</v>
      </c>
      <c r="D28" s="45"/>
      <c r="E28" s="44"/>
      <c r="F28" s="47"/>
      <c r="G28" s="44"/>
      <c r="H28" s="45"/>
      <c r="I28" s="44"/>
      <c r="J28" s="47"/>
      <c r="K28" s="44"/>
      <c r="L28" s="45"/>
      <c r="M28" s="44"/>
      <c r="N28" s="47"/>
      <c r="O28" s="44"/>
      <c r="P28" s="45"/>
      <c r="Q28" s="44"/>
      <c r="R28" s="47"/>
      <c r="S28" s="44"/>
      <c r="T28" s="45"/>
      <c r="U28" s="44"/>
      <c r="V28" s="47"/>
      <c r="W28" s="44"/>
      <c r="X28" s="45"/>
      <c r="Y28" s="44"/>
      <c r="Z28" s="47"/>
      <c r="AA28" s="48"/>
      <c r="AB28" s="49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20" customFormat="1" ht="15" customHeight="1">
      <c r="A29" s="44"/>
      <c r="C29" s="50" t="s">
        <v>384</v>
      </c>
      <c r="D29" s="45"/>
      <c r="E29" s="44"/>
      <c r="F29" s="47"/>
      <c r="G29" s="44"/>
      <c r="H29" s="45"/>
      <c r="I29" s="44"/>
      <c r="J29" s="47"/>
      <c r="K29" s="44"/>
      <c r="L29" s="45"/>
      <c r="M29" s="44"/>
      <c r="N29" s="47"/>
      <c r="O29" s="44"/>
      <c r="P29" s="45"/>
      <c r="Q29" s="44"/>
      <c r="R29" s="47"/>
      <c r="S29" s="44"/>
      <c r="T29" s="45"/>
      <c r="U29" s="44"/>
      <c r="V29" s="47"/>
      <c r="X29" s="45"/>
      <c r="Y29" s="44"/>
      <c r="Z29" s="47"/>
      <c r="AA29" s="48"/>
      <c r="AB29" s="49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20" customFormat="1" ht="13.5" customHeight="1">
      <c r="A30" s="44"/>
      <c r="B30" s="52"/>
      <c r="C30" s="410" t="s">
        <v>453</v>
      </c>
      <c r="D30" s="45"/>
      <c r="E30" s="44"/>
      <c r="F30" s="54"/>
      <c r="G30" s="388"/>
      <c r="H30" s="55"/>
      <c r="I30" s="44"/>
      <c r="J30" s="54"/>
      <c r="K30" s="44"/>
      <c r="L30" s="45"/>
      <c r="M30" s="44"/>
      <c r="N30" s="46"/>
      <c r="O30" s="53"/>
      <c r="P30" s="55"/>
      <c r="Q30" s="44"/>
      <c r="R30" s="54"/>
      <c r="S30" s="53"/>
      <c r="T30" s="55"/>
      <c r="U30" s="44"/>
      <c r="V30" s="54"/>
      <c r="X30" s="45"/>
      <c r="Z30" s="46"/>
      <c r="AA30" s="44"/>
      <c r="AB30" s="49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7.100000000000001" customHeight="1">
      <c r="A31" s="44"/>
      <c r="B31" s="44"/>
      <c r="C31" s="44"/>
      <c r="D31" s="45"/>
      <c r="E31" s="44"/>
      <c r="F31" s="57"/>
      <c r="G31" s="44"/>
      <c r="H31" s="45"/>
      <c r="I31" s="44"/>
      <c r="J31" s="57"/>
      <c r="K31" s="44"/>
      <c r="L31" s="45"/>
      <c r="M31" s="44"/>
      <c r="N31" s="57"/>
      <c r="O31" s="44"/>
      <c r="P31" s="45"/>
      <c r="Q31" s="44"/>
      <c r="R31" s="57"/>
      <c r="S31" s="44"/>
      <c r="T31" s="45"/>
      <c r="U31" s="44"/>
      <c r="V31" s="57"/>
      <c r="W31" s="44" t="s">
        <v>143</v>
      </c>
      <c r="X31" s="45"/>
      <c r="Y31" s="44"/>
      <c r="Z31" s="57"/>
    </row>
    <row r="32" spans="1:69" ht="17.100000000000001" customHeight="1">
      <c r="A32" s="44"/>
      <c r="B32" s="44"/>
      <c r="C32" s="44"/>
      <c r="D32" s="45"/>
      <c r="E32" s="44"/>
      <c r="F32" s="57"/>
      <c r="G32" s="44"/>
      <c r="H32" s="45"/>
      <c r="I32" s="44"/>
      <c r="J32" s="57"/>
      <c r="K32" s="44"/>
      <c r="L32" s="45"/>
      <c r="M32" s="44"/>
      <c r="N32" s="57"/>
      <c r="O32" s="44"/>
      <c r="P32" s="45"/>
      <c r="Q32" s="44"/>
      <c r="R32" s="57"/>
      <c r="S32" s="44"/>
      <c r="T32" s="45"/>
      <c r="U32" s="44"/>
      <c r="V32" s="57"/>
      <c r="W32" s="44"/>
      <c r="X32" s="45"/>
      <c r="Y32" s="44"/>
      <c r="Z32" s="57"/>
    </row>
    <row r="33" spans="1:26" ht="17.100000000000001" customHeight="1">
      <c r="A33" s="44"/>
      <c r="B33" s="44"/>
      <c r="C33" s="44"/>
      <c r="D33" s="45"/>
      <c r="E33" s="44"/>
      <c r="F33" s="57"/>
      <c r="G33" s="44"/>
      <c r="H33" s="45"/>
      <c r="I33" s="44"/>
      <c r="J33" s="57"/>
      <c r="K33" s="44"/>
      <c r="L33" s="45"/>
      <c r="M33" s="44"/>
      <c r="N33" s="57"/>
      <c r="O33" s="44"/>
      <c r="P33" s="45"/>
      <c r="Q33" s="44"/>
      <c r="R33" s="57"/>
      <c r="S33" s="44"/>
      <c r="T33" s="45"/>
      <c r="U33" s="44"/>
      <c r="V33" s="57"/>
      <c r="W33" s="44"/>
      <c r="X33" s="45"/>
      <c r="Y33" s="44"/>
      <c r="Z33" s="57"/>
    </row>
    <row r="34" spans="1:26" ht="12">
      <c r="A34" s="44"/>
      <c r="B34" s="44"/>
      <c r="C34" s="44"/>
      <c r="D34" s="45"/>
      <c r="E34" s="44"/>
      <c r="F34" s="57"/>
      <c r="G34" s="44"/>
      <c r="H34" s="45"/>
      <c r="I34" s="44"/>
      <c r="J34" s="57"/>
      <c r="K34" s="44"/>
      <c r="L34" s="45"/>
      <c r="M34" s="44"/>
      <c r="N34" s="57"/>
      <c r="O34" s="44"/>
      <c r="P34" s="45"/>
      <c r="Q34" s="44"/>
      <c r="R34" s="57"/>
      <c r="S34" s="44"/>
      <c r="T34" s="45"/>
      <c r="U34" s="44"/>
      <c r="V34" s="57"/>
      <c r="W34" s="44"/>
      <c r="X34" s="45"/>
      <c r="Y34" s="44"/>
      <c r="Z34" s="57"/>
    </row>
    <row r="35" spans="1:26" ht="12">
      <c r="A35" s="44"/>
      <c r="B35" s="44"/>
      <c r="C35" s="44"/>
      <c r="E35" s="44"/>
      <c r="F35" s="57"/>
      <c r="G35" s="44"/>
      <c r="I35" s="44"/>
      <c r="J35" s="57"/>
      <c r="K35" s="44"/>
      <c r="M35" s="44"/>
      <c r="N35" s="57"/>
      <c r="O35" s="44"/>
      <c r="Q35" s="44"/>
      <c r="R35" s="57"/>
      <c r="S35" s="44"/>
      <c r="U35" s="44"/>
      <c r="V35" s="57"/>
      <c r="W35" s="44"/>
      <c r="Y35" s="44"/>
      <c r="Z35" s="57"/>
    </row>
    <row r="36" spans="1:26" ht="12">
      <c r="A36" s="44"/>
      <c r="B36" s="44"/>
      <c r="C36" s="44"/>
      <c r="E36" s="44"/>
      <c r="F36" s="57"/>
      <c r="G36" s="44"/>
      <c r="I36" s="44"/>
      <c r="J36" s="57"/>
      <c r="K36" s="44"/>
      <c r="M36" s="44"/>
      <c r="N36" s="57"/>
      <c r="O36" s="44"/>
      <c r="Q36" s="44"/>
      <c r="R36" s="57"/>
      <c r="S36" s="44"/>
      <c r="U36" s="44"/>
      <c r="V36" s="57"/>
      <c r="W36" s="44"/>
      <c r="Y36" s="44"/>
      <c r="Z36" s="57"/>
    </row>
    <row r="37" spans="1:26" ht="12">
      <c r="A37" s="44"/>
      <c r="B37" s="44"/>
      <c r="C37" s="44"/>
      <c r="E37" s="44"/>
      <c r="F37" s="57"/>
      <c r="G37" s="44"/>
      <c r="I37" s="44"/>
      <c r="J37" s="57"/>
      <c r="K37" s="44"/>
      <c r="M37" s="44"/>
      <c r="N37" s="57"/>
      <c r="O37" s="44"/>
      <c r="Q37" s="44"/>
      <c r="R37" s="57"/>
      <c r="S37" s="44"/>
      <c r="U37" s="44"/>
      <c r="V37" s="57"/>
      <c r="W37" s="44"/>
      <c r="Y37" s="44"/>
      <c r="Z37" s="57"/>
    </row>
    <row r="38" spans="1:26">
      <c r="A38" s="44"/>
      <c r="B38" s="44"/>
      <c r="C38" s="44"/>
      <c r="E38" s="44"/>
      <c r="G38" s="44"/>
      <c r="I38" s="44"/>
      <c r="K38" s="44"/>
      <c r="M38" s="44"/>
      <c r="O38" s="44"/>
      <c r="Q38" s="44"/>
      <c r="S38" s="44"/>
      <c r="U38" s="44"/>
      <c r="W38" s="44"/>
      <c r="Y38" s="44"/>
    </row>
    <row r="39" spans="1:26">
      <c r="A39" s="44"/>
      <c r="B39" s="44"/>
      <c r="C39" s="44"/>
      <c r="E39" s="44"/>
      <c r="G39" s="44"/>
      <c r="I39" s="44"/>
      <c r="K39" s="44"/>
      <c r="M39" s="44"/>
      <c r="O39" s="44"/>
      <c r="Q39" s="44"/>
      <c r="S39" s="44"/>
      <c r="U39" s="44"/>
      <c r="W39" s="44"/>
      <c r="Y39" s="44"/>
    </row>
    <row r="49" spans="2:11">
      <c r="B49" s="20"/>
      <c r="C49" s="20"/>
      <c r="D49" s="20"/>
      <c r="E49" s="20"/>
      <c r="F49" s="20"/>
      <c r="G49" s="20"/>
      <c r="H49" s="20"/>
      <c r="I49" s="20"/>
      <c r="J49" s="20"/>
    </row>
    <row r="50" spans="2:11">
      <c r="B50" s="58"/>
      <c r="C50" s="58"/>
      <c r="D50" s="58"/>
      <c r="E50" s="58"/>
      <c r="F50" s="58"/>
      <c r="G50" s="58"/>
      <c r="H50" s="20"/>
      <c r="I50" s="20"/>
      <c r="J50" s="20"/>
      <c r="K50" s="20"/>
    </row>
  </sheetData>
  <sheetProtection algorithmName="SHA-512" hashValue="QvoxYS5lFJw+TJKoXoW+6NrTuhnUzsqdJe5G61sf8hTi3oYabDtXcjMYaT2bpBQjgVbElyRUYGyJGtzO9Ee8iQ==" saltValue="n3i3ZevD3ruPADn0hv8diQ==" spinCount="100000" sheet="1" objects="1" scenarios="1"/>
  <mergeCells count="20">
    <mergeCell ref="AB4:AB11"/>
    <mergeCell ref="R1:R2"/>
    <mergeCell ref="S1:U2"/>
    <mergeCell ref="M2:O3"/>
    <mergeCell ref="P2:Q3"/>
    <mergeCell ref="P1:Q1"/>
    <mergeCell ref="V1:Z1"/>
    <mergeCell ref="V2:Z3"/>
    <mergeCell ref="N1:O1"/>
    <mergeCell ref="S3:U3"/>
    <mergeCell ref="A17:B17"/>
    <mergeCell ref="A1:B1"/>
    <mergeCell ref="I1:L1"/>
    <mergeCell ref="A2:B2"/>
    <mergeCell ref="C2:H3"/>
    <mergeCell ref="I2:L3"/>
    <mergeCell ref="A3:B3"/>
    <mergeCell ref="D1:H1"/>
    <mergeCell ref="A16:B16"/>
    <mergeCell ref="A4:B4"/>
  </mergeCells>
  <phoneticPr fontId="9"/>
  <conditionalFormatting sqref="F5:F13">
    <cfRule type="expression" dxfId="27" priority="48" stopIfTrue="1">
      <formula>E5&lt;F5</formula>
    </cfRule>
  </conditionalFormatting>
  <conditionalFormatting sqref="J5:J23 N5:N27 R5:R27 V5:V27 F15:F22 F26:F27 J26:J27">
    <cfRule type="expression" dxfId="26" priority="67" stopIfTrue="1">
      <formula>E5&lt;F5</formula>
    </cfRule>
  </conditionalFormatting>
  <conditionalFormatting sqref="Z5:Z27">
    <cfRule type="expression" dxfId="25" priority="55" stopIfTrue="1">
      <formula>Y5&lt;Z5</formula>
    </cfRule>
  </conditionalFormatting>
  <pageMargins left="0.59055118110236227" right="0.19685039370078741" top="0.39370078740157483" bottom="0.39370078740157483" header="0.51181102362204722" footer="0.51181102362204722"/>
  <pageSetup paperSize="9" scale="9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B6FBD-CC88-4174-B6BE-1566E369E327}">
  <sheetPr codeName="Sheet4">
    <pageSetUpPr fitToPage="1"/>
  </sheetPr>
  <dimension ref="A1:BQ60"/>
  <sheetViews>
    <sheetView showGridLines="0" showZeros="0" zoomScaleNormal="100" workbookViewId="0">
      <selection activeCell="F5" sqref="F5"/>
    </sheetView>
  </sheetViews>
  <sheetFormatPr defaultRowHeight="11.25"/>
  <cols>
    <col min="1" max="1" width="3.125" style="2" customWidth="1"/>
    <col min="2" max="2" width="7.25" style="2" customWidth="1"/>
    <col min="3" max="3" width="7.875" style="2" customWidth="1"/>
    <col min="4" max="4" width="2.25" style="2" customWidth="1"/>
    <col min="5" max="5" width="4.875" style="2" customWidth="1"/>
    <col min="6" max="7" width="7.125" style="2" customWidth="1"/>
    <col min="8" max="8" width="1.625" style="2" customWidth="1"/>
    <col min="9" max="9" width="5.125" style="2" customWidth="1"/>
    <col min="10" max="11" width="7.125" style="2" customWidth="1"/>
    <col min="12" max="12" width="1.25" style="2" customWidth="1"/>
    <col min="13" max="13" width="5.125" style="2" customWidth="1"/>
    <col min="14" max="14" width="7.125" style="2" customWidth="1"/>
    <col min="15" max="15" width="7.625" style="2" customWidth="1"/>
    <col min="16" max="16" width="1.25" style="2" customWidth="1"/>
    <col min="17" max="17" width="5.125" style="2" customWidth="1"/>
    <col min="18" max="19" width="7.125" style="2" customWidth="1"/>
    <col min="20" max="20" width="1.25" style="2" customWidth="1"/>
    <col min="21" max="21" width="5.125" style="2" customWidth="1"/>
    <col min="22" max="22" width="7.125" style="2" customWidth="1"/>
    <col min="23" max="23" width="9.625" style="2" customWidth="1"/>
    <col min="24" max="24" width="1.25" style="2" customWidth="1"/>
    <col min="25" max="25" width="5.125" style="2" customWidth="1"/>
    <col min="26" max="26" width="7.5" style="2" customWidth="1"/>
    <col min="27" max="27" width="0.5" style="2" customWidth="1"/>
    <col min="28" max="28" width="2.75" style="2" customWidth="1"/>
    <col min="29" max="29" width="3" style="2" customWidth="1"/>
    <col min="30" max="30" width="5.875" style="2" customWidth="1"/>
    <col min="31" max="31" width="3.375" style="2" customWidth="1"/>
    <col min="32" max="16384" width="9" style="2"/>
  </cols>
  <sheetData>
    <row r="1" spans="1:69" ht="15" customHeight="1">
      <c r="A1" s="693">
        <f>青森市!A1</f>
        <v>45748</v>
      </c>
      <c r="B1" s="694"/>
      <c r="C1" s="141" t="s">
        <v>33</v>
      </c>
      <c r="D1" s="654">
        <f>青森市!D1</f>
        <v>0</v>
      </c>
      <c r="E1" s="654"/>
      <c r="F1" s="654"/>
      <c r="G1" s="654"/>
      <c r="H1" s="759"/>
      <c r="I1" s="764" t="s">
        <v>34</v>
      </c>
      <c r="J1" s="765"/>
      <c r="K1" s="765"/>
      <c r="L1" s="766"/>
      <c r="M1" s="141" t="s">
        <v>275</v>
      </c>
      <c r="N1" s="655">
        <f>青森市!N1</f>
        <v>0</v>
      </c>
      <c r="O1" s="760"/>
      <c r="P1" s="717" t="s">
        <v>36</v>
      </c>
      <c r="Q1" s="731"/>
      <c r="R1" s="717" t="s">
        <v>120</v>
      </c>
      <c r="S1" s="719">
        <f>青森市!S1</f>
        <v>0</v>
      </c>
      <c r="T1" s="720"/>
      <c r="U1" s="721"/>
      <c r="V1" s="643" t="s">
        <v>37</v>
      </c>
      <c r="W1" s="644"/>
      <c r="X1" s="644"/>
      <c r="Y1" s="644"/>
      <c r="Z1" s="645"/>
      <c r="AA1" s="1"/>
    </row>
    <row r="2" spans="1:69" ht="15.95" customHeight="1">
      <c r="A2" s="698" t="s">
        <v>108</v>
      </c>
      <c r="B2" s="699"/>
      <c r="C2" s="653">
        <f>青森市!C2</f>
        <v>0</v>
      </c>
      <c r="D2" s="638"/>
      <c r="E2" s="638"/>
      <c r="F2" s="638"/>
      <c r="G2" s="638"/>
      <c r="H2" s="638"/>
      <c r="I2" s="771">
        <f>青森市!I2</f>
        <v>0</v>
      </c>
      <c r="J2" s="772"/>
      <c r="K2" s="772"/>
      <c r="L2" s="773"/>
      <c r="M2" s="761">
        <f>青森市!M2</f>
        <v>0</v>
      </c>
      <c r="N2" s="762"/>
      <c r="O2" s="763"/>
      <c r="P2" s="767">
        <f>青森市!P2</f>
        <v>0</v>
      </c>
      <c r="Q2" s="768"/>
      <c r="R2" s="718"/>
      <c r="S2" s="722"/>
      <c r="T2" s="722"/>
      <c r="U2" s="723"/>
      <c r="V2" s="753">
        <f>青森市!V2</f>
        <v>0</v>
      </c>
      <c r="W2" s="754"/>
      <c r="X2" s="754"/>
      <c r="Y2" s="754"/>
      <c r="Z2" s="755"/>
      <c r="AA2" s="1"/>
      <c r="AB2" s="3">
        <v>2</v>
      </c>
    </row>
    <row r="3" spans="1:69" ht="15.95" customHeight="1">
      <c r="A3" s="708" t="s">
        <v>89</v>
      </c>
      <c r="B3" s="709"/>
      <c r="C3" s="653"/>
      <c r="D3" s="638"/>
      <c r="E3" s="638"/>
      <c r="F3" s="638"/>
      <c r="G3" s="638"/>
      <c r="H3" s="638"/>
      <c r="I3" s="774"/>
      <c r="J3" s="775"/>
      <c r="K3" s="775"/>
      <c r="L3" s="776"/>
      <c r="M3" s="761"/>
      <c r="N3" s="762"/>
      <c r="O3" s="763"/>
      <c r="P3" s="769"/>
      <c r="Q3" s="770"/>
      <c r="R3" s="4" t="s">
        <v>90</v>
      </c>
      <c r="S3" s="741">
        <f>F10+F19+F23+F36+J10+J19+J23+J36+N19+N31+R19+R31+V15+V19+V36+V31+Z15+Z36</f>
        <v>0</v>
      </c>
      <c r="T3" s="742"/>
      <c r="U3" s="743"/>
      <c r="V3" s="756"/>
      <c r="W3" s="757"/>
      <c r="X3" s="757"/>
      <c r="Y3" s="757"/>
      <c r="Z3" s="758"/>
      <c r="AB3" s="5"/>
    </row>
    <row r="4" spans="1:69" ht="17.100000000000001" customHeight="1">
      <c r="A4" s="714" t="s">
        <v>38</v>
      </c>
      <c r="B4" s="715"/>
      <c r="C4" s="303" t="s">
        <v>121</v>
      </c>
      <c r="D4" s="304"/>
      <c r="E4" s="8" t="s">
        <v>39</v>
      </c>
      <c r="F4" s="9" t="s">
        <v>40</v>
      </c>
      <c r="G4" s="303" t="s">
        <v>12</v>
      </c>
      <c r="H4" s="304"/>
      <c r="I4" s="8" t="s">
        <v>39</v>
      </c>
      <c r="J4" s="9" t="s">
        <v>40</v>
      </c>
      <c r="K4" s="316" t="s">
        <v>364</v>
      </c>
      <c r="L4" s="304"/>
      <c r="M4" s="8" t="s">
        <v>39</v>
      </c>
      <c r="N4" s="9" t="s">
        <v>40</v>
      </c>
      <c r="O4" s="305" t="s">
        <v>130</v>
      </c>
      <c r="P4" s="304"/>
      <c r="Q4" s="8" t="s">
        <v>39</v>
      </c>
      <c r="R4" s="9" t="s">
        <v>40</v>
      </c>
      <c r="S4" s="311" t="s">
        <v>352</v>
      </c>
      <c r="T4" s="304"/>
      <c r="U4" s="8" t="s">
        <v>39</v>
      </c>
      <c r="V4" s="9" t="s">
        <v>40</v>
      </c>
      <c r="W4" s="311" t="s">
        <v>441</v>
      </c>
      <c r="X4" s="304"/>
      <c r="Y4" s="8" t="s">
        <v>39</v>
      </c>
      <c r="Z4" s="9" t="s">
        <v>40</v>
      </c>
      <c r="AA4" s="12"/>
      <c r="AB4" s="716" t="s">
        <v>163</v>
      </c>
      <c r="AF4" s="13"/>
    </row>
    <row r="5" spans="1:69" s="20" customFormat="1" ht="17.25" customHeight="1">
      <c r="A5" s="746" t="s">
        <v>149</v>
      </c>
      <c r="B5" s="99" t="s">
        <v>156</v>
      </c>
      <c r="C5" s="77" t="s">
        <v>300</v>
      </c>
      <c r="D5" s="236" t="s">
        <v>15</v>
      </c>
      <c r="E5" s="76">
        <v>2030</v>
      </c>
      <c r="F5" s="318"/>
      <c r="G5" s="77" t="s">
        <v>300</v>
      </c>
      <c r="H5" s="295" t="s">
        <v>444</v>
      </c>
      <c r="I5" s="16">
        <v>100</v>
      </c>
      <c r="J5" s="505"/>
      <c r="K5" s="14"/>
      <c r="L5" s="15"/>
      <c r="M5" s="16"/>
      <c r="N5" s="17"/>
      <c r="O5" s="14"/>
      <c r="P5" s="15"/>
      <c r="Q5" s="16"/>
      <c r="R5" s="18"/>
      <c r="S5" s="14"/>
      <c r="T5" s="15"/>
      <c r="U5" s="16"/>
      <c r="V5" s="17"/>
      <c r="W5" s="432"/>
      <c r="X5" s="422"/>
      <c r="Y5" s="423"/>
      <c r="Z5" s="433"/>
      <c r="AA5" s="19"/>
      <c r="AB5" s="716"/>
      <c r="AC5" s="2"/>
      <c r="AD5" s="13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20" customFormat="1" ht="17.25" customHeight="1">
      <c r="A6" s="747"/>
      <c r="B6" s="98" t="s">
        <v>157</v>
      </c>
      <c r="C6" s="78" t="s">
        <v>134</v>
      </c>
      <c r="D6" s="232" t="s">
        <v>15</v>
      </c>
      <c r="E6" s="16">
        <v>760</v>
      </c>
      <c r="F6" s="318"/>
      <c r="G6" s="78" t="s">
        <v>134</v>
      </c>
      <c r="H6" s="296" t="s">
        <v>356</v>
      </c>
      <c r="I6" s="25">
        <v>20</v>
      </c>
      <c r="J6" s="505"/>
      <c r="K6" s="23"/>
      <c r="L6" s="24"/>
      <c r="M6" s="25"/>
      <c r="N6" s="17"/>
      <c r="O6" s="23"/>
      <c r="P6" s="24"/>
      <c r="Q6" s="25"/>
      <c r="R6" s="18"/>
      <c r="S6" s="23"/>
      <c r="T6" s="24"/>
      <c r="U6" s="25"/>
      <c r="V6" s="17"/>
      <c r="W6" s="425"/>
      <c r="X6" s="180"/>
      <c r="Y6" s="159"/>
      <c r="Z6" s="434"/>
      <c r="AA6" s="26"/>
      <c r="AB6" s="71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20" customFormat="1" ht="17.25" customHeight="1">
      <c r="A7" s="747"/>
      <c r="B7" s="98" t="s">
        <v>158</v>
      </c>
      <c r="C7" s="23" t="s">
        <v>135</v>
      </c>
      <c r="D7" s="233" t="s">
        <v>15</v>
      </c>
      <c r="E7" s="25">
        <v>370</v>
      </c>
      <c r="F7" s="318"/>
      <c r="G7" s="23" t="s">
        <v>135</v>
      </c>
      <c r="H7" s="296" t="s">
        <v>356</v>
      </c>
      <c r="I7" s="25">
        <v>10</v>
      </c>
      <c r="J7" s="505"/>
      <c r="K7" s="23"/>
      <c r="L7" s="24"/>
      <c r="M7" s="25"/>
      <c r="N7" s="17"/>
      <c r="O7" s="23"/>
      <c r="P7" s="24"/>
      <c r="Q7" s="25"/>
      <c r="R7" s="18"/>
      <c r="S7" s="23"/>
      <c r="T7" s="24"/>
      <c r="U7" s="25"/>
      <c r="V7" s="17"/>
      <c r="W7" s="425"/>
      <c r="X7" s="180"/>
      <c r="Y7" s="159"/>
      <c r="Z7" s="434"/>
      <c r="AA7" s="26"/>
      <c r="AB7" s="71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20" customFormat="1" ht="17.25" customHeight="1">
      <c r="A8" s="747"/>
      <c r="B8" s="98" t="s">
        <v>159</v>
      </c>
      <c r="C8" s="23" t="s">
        <v>137</v>
      </c>
      <c r="D8" s="233" t="s">
        <v>15</v>
      </c>
      <c r="E8" s="25">
        <v>420</v>
      </c>
      <c r="F8" s="318"/>
      <c r="G8" s="23" t="s">
        <v>137</v>
      </c>
      <c r="H8" s="475" t="s">
        <v>356</v>
      </c>
      <c r="I8" s="30">
        <v>20</v>
      </c>
      <c r="J8" s="506"/>
      <c r="K8" s="23"/>
      <c r="L8" s="24"/>
      <c r="M8" s="25"/>
      <c r="N8" s="27"/>
      <c r="O8" s="23"/>
      <c r="P8" s="24"/>
      <c r="Q8" s="25"/>
      <c r="R8" s="28"/>
      <c r="S8" s="23"/>
      <c r="T8" s="24"/>
      <c r="U8" s="25"/>
      <c r="V8" s="17"/>
      <c r="W8" s="425"/>
      <c r="X8" s="180"/>
      <c r="Y8" s="159"/>
      <c r="Z8" s="434"/>
      <c r="AA8" s="26"/>
      <c r="AB8" s="71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s="20" customFormat="1" ht="17.25" customHeight="1">
      <c r="A9" s="747"/>
      <c r="B9" s="98" t="s">
        <v>150</v>
      </c>
      <c r="C9" s="14" t="s">
        <v>136</v>
      </c>
      <c r="D9" s="232" t="s">
        <v>15</v>
      </c>
      <c r="E9" s="16">
        <v>710</v>
      </c>
      <c r="F9" s="319"/>
      <c r="G9" s="317" t="s">
        <v>136</v>
      </c>
      <c r="H9" s="392" t="s">
        <v>356</v>
      </c>
      <c r="I9" s="70">
        <v>30</v>
      </c>
      <c r="J9" s="507"/>
      <c r="K9" s="23"/>
      <c r="L9" s="24"/>
      <c r="M9" s="25"/>
      <c r="N9" s="27"/>
      <c r="O9" s="23"/>
      <c r="P9" s="24"/>
      <c r="Q9" s="25"/>
      <c r="R9" s="28"/>
      <c r="S9" s="23"/>
      <c r="T9" s="24"/>
      <c r="U9" s="25"/>
      <c r="V9" s="17"/>
      <c r="W9" s="276"/>
      <c r="X9" s="221"/>
      <c r="Y9" s="220"/>
      <c r="Z9" s="455"/>
      <c r="AA9" s="19"/>
      <c r="AB9" s="71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s="20" customFormat="1" ht="17.25" customHeight="1">
      <c r="A10" s="306" t="s">
        <v>117</v>
      </c>
      <c r="B10" s="273">
        <f>E10+I10</f>
        <v>4470</v>
      </c>
      <c r="C10" s="38" t="s">
        <v>87</v>
      </c>
      <c r="D10" s="235"/>
      <c r="E10" s="40">
        <f>SUM(E5:E9)</f>
        <v>4290</v>
      </c>
      <c r="F10" s="283">
        <f>SUM(F5:F9)</f>
        <v>0</v>
      </c>
      <c r="G10" s="38" t="s">
        <v>87</v>
      </c>
      <c r="H10" s="39"/>
      <c r="I10" s="40">
        <f>SUM(I5:I9)</f>
        <v>180</v>
      </c>
      <c r="J10" s="283">
        <f>SUM(J5:J9)</f>
        <v>0</v>
      </c>
      <c r="K10" s="87"/>
      <c r="L10" s="39"/>
      <c r="M10" s="40"/>
      <c r="N10" s="86"/>
      <c r="O10" s="87"/>
      <c r="P10" s="39"/>
      <c r="Q10" s="40"/>
      <c r="R10" s="86"/>
      <c r="S10" s="87"/>
      <c r="T10" s="39"/>
      <c r="U10" s="40"/>
      <c r="V10" s="86"/>
      <c r="W10" s="420"/>
      <c r="X10" s="419"/>
      <c r="Y10" s="419"/>
      <c r="Z10" s="438"/>
      <c r="AA10" s="26"/>
      <c r="AB10" s="716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s="20" customFormat="1" ht="17.25" customHeight="1">
      <c r="A11" s="748" t="s">
        <v>139</v>
      </c>
      <c r="B11" s="307"/>
      <c r="C11" s="225" t="s">
        <v>380</v>
      </c>
      <c r="D11" s="232" t="s">
        <v>15</v>
      </c>
      <c r="E11" s="16">
        <v>3400</v>
      </c>
      <c r="F11" s="320"/>
      <c r="G11" s="14"/>
      <c r="H11" s="15"/>
      <c r="I11" s="16"/>
      <c r="J11" s="496"/>
      <c r="K11" s="14" t="s">
        <v>346</v>
      </c>
      <c r="L11" s="295" t="s">
        <v>356</v>
      </c>
      <c r="M11" s="16">
        <v>500</v>
      </c>
      <c r="N11" s="318"/>
      <c r="O11" s="225" t="s">
        <v>400</v>
      </c>
      <c r="P11" s="295" t="s">
        <v>356</v>
      </c>
      <c r="Q11" s="16">
        <v>150</v>
      </c>
      <c r="R11" s="318"/>
      <c r="S11" s="14" t="s">
        <v>349</v>
      </c>
      <c r="T11" s="295" t="s">
        <v>356</v>
      </c>
      <c r="U11" s="16">
        <v>50</v>
      </c>
      <c r="V11" s="318"/>
      <c r="W11" s="467" t="s">
        <v>419</v>
      </c>
      <c r="X11" s="390" t="s">
        <v>385</v>
      </c>
      <c r="Y11" s="68">
        <v>50</v>
      </c>
      <c r="Z11" s="327"/>
      <c r="AA11" s="26"/>
      <c r="AB11" s="716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s="20" customFormat="1" ht="17.25" customHeight="1">
      <c r="A12" s="749"/>
      <c r="B12" s="308"/>
      <c r="C12" s="225" t="s">
        <v>381</v>
      </c>
      <c r="D12" s="232" t="s">
        <v>15</v>
      </c>
      <c r="E12" s="16">
        <v>3000</v>
      </c>
      <c r="F12" s="318"/>
      <c r="G12" s="23"/>
      <c r="H12" s="24"/>
      <c r="I12" s="25"/>
      <c r="J12" s="495"/>
      <c r="K12" s="23" t="s">
        <v>347</v>
      </c>
      <c r="L12" s="296" t="s">
        <v>356</v>
      </c>
      <c r="M12" s="25">
        <v>480</v>
      </c>
      <c r="N12" s="318"/>
      <c r="O12" s="192" t="s">
        <v>401</v>
      </c>
      <c r="P12" s="296" t="s">
        <v>356</v>
      </c>
      <c r="Q12" s="25">
        <v>50</v>
      </c>
      <c r="R12" s="318"/>
      <c r="S12" s="302" t="s">
        <v>351</v>
      </c>
      <c r="T12" s="296" t="s">
        <v>356</v>
      </c>
      <c r="U12" s="25">
        <v>60</v>
      </c>
      <c r="V12" s="322"/>
      <c r="W12" s="301" t="s">
        <v>418</v>
      </c>
      <c r="X12" s="406" t="s">
        <v>385</v>
      </c>
      <c r="Y12" s="529">
        <v>210</v>
      </c>
      <c r="Z12" s="326"/>
      <c r="AA12" s="26"/>
      <c r="AB12" s="716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s="20" customFormat="1" ht="17.25" customHeight="1">
      <c r="A13" s="749"/>
      <c r="B13" s="120"/>
      <c r="C13" s="225" t="s">
        <v>348</v>
      </c>
      <c r="D13" s="232" t="s">
        <v>15</v>
      </c>
      <c r="E13" s="16">
        <v>2470</v>
      </c>
      <c r="F13" s="318"/>
      <c r="G13" s="23"/>
      <c r="H13" s="24"/>
      <c r="I13" s="25"/>
      <c r="J13" s="495"/>
      <c r="K13" s="23" t="s">
        <v>348</v>
      </c>
      <c r="L13" s="296" t="s">
        <v>356</v>
      </c>
      <c r="M13" s="25">
        <v>120</v>
      </c>
      <c r="N13" s="318"/>
      <c r="O13" s="192" t="s">
        <v>402</v>
      </c>
      <c r="P13" s="296" t="s">
        <v>356</v>
      </c>
      <c r="Q13" s="25">
        <v>50</v>
      </c>
      <c r="R13" s="318"/>
      <c r="S13" s="117" t="s">
        <v>350</v>
      </c>
      <c r="T13" s="296" t="s">
        <v>356</v>
      </c>
      <c r="U13" s="25">
        <v>50</v>
      </c>
      <c r="V13" s="324"/>
      <c r="W13" s="458" t="s">
        <v>425</v>
      </c>
      <c r="X13" s="296" t="s">
        <v>385</v>
      </c>
      <c r="Y13" s="159">
        <v>60</v>
      </c>
      <c r="Z13" s="322"/>
      <c r="AA13" s="26"/>
      <c r="AB13" s="716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s="20" customFormat="1" ht="17.25" customHeight="1">
      <c r="A14" s="749"/>
      <c r="B14" s="101" t="s">
        <v>282</v>
      </c>
      <c r="C14" s="23" t="s">
        <v>140</v>
      </c>
      <c r="D14" s="233" t="s">
        <v>382</v>
      </c>
      <c r="E14" s="25">
        <v>1730</v>
      </c>
      <c r="F14" s="318"/>
      <c r="G14" s="417" t="s">
        <v>140</v>
      </c>
      <c r="H14" s="295" t="s">
        <v>356</v>
      </c>
      <c r="I14" s="16">
        <v>90</v>
      </c>
      <c r="J14" s="512"/>
      <c r="K14" s="33"/>
      <c r="L14" s="29"/>
      <c r="M14" s="30"/>
      <c r="N14" s="31"/>
      <c r="O14" s="23"/>
      <c r="P14" s="24"/>
      <c r="Q14" s="25"/>
      <c r="R14" s="27"/>
      <c r="S14" s="428" t="s">
        <v>462</v>
      </c>
      <c r="T14" s="390" t="s">
        <v>385</v>
      </c>
      <c r="U14" s="68">
        <v>80</v>
      </c>
      <c r="V14" s="321"/>
      <c r="W14" s="179"/>
      <c r="X14" s="221"/>
      <c r="Y14" s="220"/>
      <c r="Z14" s="455"/>
      <c r="AA14" s="19"/>
      <c r="AB14" s="716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s="20" customFormat="1" ht="17.25" customHeight="1">
      <c r="A15" s="749"/>
      <c r="B15" s="158" t="s">
        <v>280</v>
      </c>
      <c r="C15" s="23" t="s">
        <v>145</v>
      </c>
      <c r="D15" s="233" t="s">
        <v>15</v>
      </c>
      <c r="E15" s="25">
        <v>950</v>
      </c>
      <c r="F15" s="318"/>
      <c r="G15" s="421" t="s">
        <v>145</v>
      </c>
      <c r="H15" s="296" t="s">
        <v>356</v>
      </c>
      <c r="I15" s="25">
        <v>100</v>
      </c>
      <c r="J15" s="414"/>
      <c r="K15" s="23"/>
      <c r="L15" s="24"/>
      <c r="M15" s="25"/>
      <c r="N15" s="27"/>
      <c r="O15" s="113"/>
      <c r="P15" s="96"/>
      <c r="Q15" s="97"/>
      <c r="R15" s="89"/>
      <c r="S15" s="38" t="s">
        <v>87</v>
      </c>
      <c r="T15" s="39"/>
      <c r="U15" s="40">
        <f>SUM(U11:U14)</f>
        <v>240</v>
      </c>
      <c r="V15" s="283">
        <f>SUM(V11:V14)</f>
        <v>0</v>
      </c>
      <c r="W15" s="38" t="s">
        <v>87</v>
      </c>
      <c r="X15" s="39"/>
      <c r="Y15" s="40">
        <f>SUM(Y11:Y14)</f>
        <v>320</v>
      </c>
      <c r="Z15" s="283">
        <f>SUM(Z11:Z14)</f>
        <v>0</v>
      </c>
      <c r="AA15" s="19"/>
      <c r="AB15" s="716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20" customFormat="1" ht="17.25" customHeight="1">
      <c r="A16" s="749"/>
      <c r="B16" s="158" t="s">
        <v>281</v>
      </c>
      <c r="C16" s="33" t="s">
        <v>146</v>
      </c>
      <c r="D16" s="234" t="s">
        <v>15</v>
      </c>
      <c r="E16" s="30">
        <v>480</v>
      </c>
      <c r="F16" s="319"/>
      <c r="G16" s="421" t="s">
        <v>146</v>
      </c>
      <c r="H16" s="296" t="s">
        <v>356</v>
      </c>
      <c r="I16" s="25">
        <v>30</v>
      </c>
      <c r="J16" s="414"/>
      <c r="K16" s="407"/>
      <c r="L16" s="96"/>
      <c r="M16" s="97"/>
      <c r="N16" s="282"/>
      <c r="O16" s="216"/>
      <c r="P16" s="29"/>
      <c r="Q16" s="30"/>
      <c r="R16" s="108"/>
      <c r="S16" s="216" t="s">
        <v>292</v>
      </c>
      <c r="T16" s="234" t="s">
        <v>15</v>
      </c>
      <c r="U16" s="30">
        <v>1130</v>
      </c>
      <c r="V16" s="325"/>
      <c r="W16" s="415" t="s">
        <v>432</v>
      </c>
      <c r="X16" s="416"/>
      <c r="Y16" s="91"/>
      <c r="Z16" s="332"/>
      <c r="AA16" s="19"/>
      <c r="AB16" s="716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20" customFormat="1" ht="17.25" customHeight="1">
      <c r="A17" s="402"/>
      <c r="B17" s="403"/>
      <c r="C17" s="23"/>
      <c r="D17" s="233"/>
      <c r="E17" s="25"/>
      <c r="F17" s="318"/>
      <c r="G17" s="425"/>
      <c r="H17" s="180"/>
      <c r="I17" s="159"/>
      <c r="J17" s="508"/>
      <c r="K17" s="211"/>
      <c r="L17" s="24"/>
      <c r="M17" s="25"/>
      <c r="N17" s="268"/>
      <c r="O17" s="23"/>
      <c r="P17" s="24"/>
      <c r="Q17" s="25"/>
      <c r="R17" s="27"/>
      <c r="S17" s="404" t="s">
        <v>353</v>
      </c>
      <c r="T17" s="234" t="s">
        <v>15</v>
      </c>
      <c r="U17" s="294">
        <v>1000</v>
      </c>
      <c r="V17" s="326"/>
      <c r="W17" s="425"/>
      <c r="X17" s="180"/>
      <c r="Y17" s="159"/>
      <c r="Z17" s="434"/>
      <c r="AA17" s="19"/>
      <c r="AB17" s="716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20" customFormat="1" ht="17.25" customHeight="1">
      <c r="A18" s="402"/>
      <c r="B18" s="403"/>
      <c r="C18" s="23"/>
      <c r="D18" s="233"/>
      <c r="E18" s="25"/>
      <c r="F18" s="318"/>
      <c r="G18" s="276"/>
      <c r="H18" s="221"/>
      <c r="I18" s="220"/>
      <c r="J18" s="509"/>
      <c r="K18" s="211"/>
      <c r="L18" s="24"/>
      <c r="M18" s="25"/>
      <c r="N18" s="268"/>
      <c r="O18" s="23"/>
      <c r="P18" s="24"/>
      <c r="Q18" s="25"/>
      <c r="R18" s="27"/>
      <c r="S18" s="310" t="s">
        <v>424</v>
      </c>
      <c r="T18" s="405" t="s">
        <v>15</v>
      </c>
      <c r="U18" s="61">
        <v>120</v>
      </c>
      <c r="V18" s="323"/>
      <c r="W18" s="276"/>
      <c r="X18" s="221"/>
      <c r="Y18" s="220"/>
      <c r="Z18" s="455"/>
      <c r="AA18" s="19"/>
      <c r="AB18" s="716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20" customFormat="1" ht="17.25" customHeight="1">
      <c r="A19" s="306" t="s">
        <v>117</v>
      </c>
      <c r="B19" s="273">
        <f>SUM(E19,U15,M19,Q19,U19,I19,Y15)</f>
        <v>16410</v>
      </c>
      <c r="C19" s="38" t="s">
        <v>87</v>
      </c>
      <c r="D19" s="235"/>
      <c r="E19" s="525">
        <f>SUM(E11:E18)</f>
        <v>12030</v>
      </c>
      <c r="F19" s="283">
        <f>SUM(F11:F18)</f>
        <v>0</v>
      </c>
      <c r="G19" s="38" t="s">
        <v>87</v>
      </c>
      <c r="H19" s="39"/>
      <c r="I19" s="40">
        <f>SUM(I11:I18)</f>
        <v>220</v>
      </c>
      <c r="J19" s="283">
        <f>SUM(J11:J18)</f>
        <v>0</v>
      </c>
      <c r="K19" s="38" t="s">
        <v>87</v>
      </c>
      <c r="L19" s="39"/>
      <c r="M19" s="40">
        <f>SUM(M11:M18)</f>
        <v>1100</v>
      </c>
      <c r="N19" s="283">
        <f>SUM(N11:N18)</f>
        <v>0</v>
      </c>
      <c r="O19" s="38" t="s">
        <v>87</v>
      </c>
      <c r="P19" s="39"/>
      <c r="Q19" s="40">
        <f>SUM(Q11:Q18)</f>
        <v>250</v>
      </c>
      <c r="R19" s="283">
        <f>SUM(R11:R18)</f>
        <v>0</v>
      </c>
      <c r="S19" s="38" t="s">
        <v>87</v>
      </c>
      <c r="T19" s="39"/>
      <c r="U19" s="40">
        <f>SUM(U16:U18)</f>
        <v>2250</v>
      </c>
      <c r="V19" s="283">
        <f>SUM(V16:V18)</f>
        <v>0</v>
      </c>
      <c r="W19" s="420"/>
      <c r="X19" s="419"/>
      <c r="Y19" s="419"/>
      <c r="Z19" s="438"/>
      <c r="AA19" s="13"/>
      <c r="AB19" s="716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20" customFormat="1" ht="17.25" customHeight="1">
      <c r="A20" s="748" t="s">
        <v>199</v>
      </c>
      <c r="B20" s="172" t="s">
        <v>160</v>
      </c>
      <c r="C20" s="78" t="s">
        <v>141</v>
      </c>
      <c r="D20" s="232" t="s">
        <v>15</v>
      </c>
      <c r="E20" s="16">
        <v>950</v>
      </c>
      <c r="F20" s="320"/>
      <c r="G20" s="23" t="s">
        <v>141</v>
      </c>
      <c r="H20" s="296" t="s">
        <v>356</v>
      </c>
      <c r="I20" s="25">
        <v>150</v>
      </c>
      <c r="J20" s="320"/>
      <c r="K20" s="23"/>
      <c r="L20" s="24"/>
      <c r="M20" s="25"/>
      <c r="N20" s="17"/>
      <c r="O20" s="23"/>
      <c r="P20" s="24"/>
      <c r="Q20" s="25"/>
      <c r="R20" s="17"/>
      <c r="S20" s="23"/>
      <c r="T20" s="24"/>
      <c r="U20" s="25"/>
      <c r="V20" s="17"/>
      <c r="W20" s="432"/>
      <c r="X20" s="422"/>
      <c r="Y20" s="423"/>
      <c r="Z20" s="433"/>
      <c r="AA20" s="13"/>
      <c r="AB20" s="716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20" customFormat="1" ht="17.25" customHeight="1">
      <c r="A21" s="749"/>
      <c r="B21" s="98" t="s">
        <v>161</v>
      </c>
      <c r="C21" s="23" t="s">
        <v>142</v>
      </c>
      <c r="D21" s="233"/>
      <c r="E21" s="25">
        <v>400</v>
      </c>
      <c r="F21" s="318"/>
      <c r="G21" s="23"/>
      <c r="H21" s="24"/>
      <c r="I21" s="25"/>
      <c r="J21" s="268"/>
      <c r="K21" s="23"/>
      <c r="L21" s="24"/>
      <c r="M21" s="25"/>
      <c r="N21" s="27"/>
      <c r="O21" s="23"/>
      <c r="P21" s="24"/>
      <c r="Q21" s="25"/>
      <c r="R21" s="27"/>
      <c r="S21" s="23"/>
      <c r="T21" s="24"/>
      <c r="U21" s="25"/>
      <c r="V21" s="27"/>
      <c r="W21" s="425"/>
      <c r="X21" s="180"/>
      <c r="Y21" s="159"/>
      <c r="Z21" s="434"/>
      <c r="AA21" s="13"/>
      <c r="AB21" s="716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20" customFormat="1" ht="17.25" customHeight="1">
      <c r="A22" s="750"/>
      <c r="B22" s="98" t="s">
        <v>162</v>
      </c>
      <c r="C22" s="23" t="s">
        <v>144</v>
      </c>
      <c r="D22" s="233" t="s">
        <v>15</v>
      </c>
      <c r="E22" s="25">
        <v>400</v>
      </c>
      <c r="F22" s="319"/>
      <c r="G22" s="192" t="s">
        <v>144</v>
      </c>
      <c r="H22" s="296" t="s">
        <v>356</v>
      </c>
      <c r="I22" s="25">
        <v>40</v>
      </c>
      <c r="J22" s="510"/>
      <c r="K22" s="23"/>
      <c r="L22" s="24"/>
      <c r="M22" s="25"/>
      <c r="N22" s="27"/>
      <c r="O22" s="23"/>
      <c r="P22" s="24"/>
      <c r="Q22" s="25"/>
      <c r="R22" s="27"/>
      <c r="S22" s="23"/>
      <c r="T22" s="24"/>
      <c r="U22" s="25"/>
      <c r="V22" s="27"/>
      <c r="W22" s="276"/>
      <c r="X22" s="221"/>
      <c r="Y22" s="220"/>
      <c r="Z22" s="455"/>
      <c r="AA22" s="13"/>
      <c r="AB22" s="716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20" customFormat="1" ht="17.25" customHeight="1">
      <c r="A23" s="306" t="s">
        <v>117</v>
      </c>
      <c r="B23" s="273">
        <f>E23+I23</f>
        <v>1940</v>
      </c>
      <c r="C23" s="38" t="s">
        <v>87</v>
      </c>
      <c r="D23" s="235"/>
      <c r="E23" s="40">
        <f>SUM(E20:E22)</f>
        <v>1750</v>
      </c>
      <c r="F23" s="283">
        <f>SUM(F20:F22)</f>
        <v>0</v>
      </c>
      <c r="G23" s="38" t="s">
        <v>87</v>
      </c>
      <c r="H23" s="39"/>
      <c r="I23" s="85">
        <f>SUM(I20:I22)</f>
        <v>190</v>
      </c>
      <c r="J23" s="281">
        <f>SUM(J20:J22)</f>
        <v>0</v>
      </c>
      <c r="K23" s="87"/>
      <c r="L23" s="39"/>
      <c r="M23" s="40"/>
      <c r="N23" s="86"/>
      <c r="O23" s="87"/>
      <c r="P23" s="39"/>
      <c r="Q23" s="40"/>
      <c r="R23" s="86"/>
      <c r="S23" s="87"/>
      <c r="T23" s="39"/>
      <c r="U23" s="40"/>
      <c r="V23" s="86"/>
      <c r="W23" s="420"/>
      <c r="X23" s="419"/>
      <c r="Y23" s="419"/>
      <c r="Z23" s="438"/>
      <c r="AA23" s="13"/>
      <c r="AB23" s="716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20" customFormat="1" ht="17.25" customHeight="1">
      <c r="A24" s="744"/>
      <c r="B24" s="745"/>
      <c r="C24" s="277" t="s">
        <v>302</v>
      </c>
      <c r="D24" s="236"/>
      <c r="E24" s="76">
        <v>4200</v>
      </c>
      <c r="F24" s="464"/>
      <c r="G24" s="474" t="s">
        <v>434</v>
      </c>
      <c r="H24" s="195" t="s">
        <v>356</v>
      </c>
      <c r="I24" s="76">
        <v>30</v>
      </c>
      <c r="J24" s="567"/>
      <c r="K24" s="431" t="s">
        <v>434</v>
      </c>
      <c r="L24" s="195" t="s">
        <v>356</v>
      </c>
      <c r="M24" s="76">
        <v>290</v>
      </c>
      <c r="N24" s="571"/>
      <c r="O24" s="431" t="s">
        <v>434</v>
      </c>
      <c r="P24" s="195" t="s">
        <v>356</v>
      </c>
      <c r="Q24" s="76">
        <v>50</v>
      </c>
      <c r="R24" s="573"/>
      <c r="S24" s="212" t="s">
        <v>442</v>
      </c>
      <c r="T24" s="391" t="s">
        <v>356</v>
      </c>
      <c r="U24" s="528">
        <v>120</v>
      </c>
      <c r="V24" s="328"/>
      <c r="W24" s="476" t="s">
        <v>13</v>
      </c>
      <c r="X24" s="75"/>
      <c r="Y24" s="300">
        <v>24570</v>
      </c>
      <c r="Z24" s="328"/>
      <c r="AA24" s="13"/>
      <c r="AB24" s="716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20" customFormat="1" ht="17.25" customHeight="1">
      <c r="A25" s="113"/>
      <c r="B25" s="104"/>
      <c r="C25" s="460" t="s">
        <v>290</v>
      </c>
      <c r="D25" s="234"/>
      <c r="E25" s="30">
        <v>1000</v>
      </c>
      <c r="F25" s="465"/>
      <c r="G25" s="401" t="s">
        <v>290</v>
      </c>
      <c r="H25" s="296" t="s">
        <v>356</v>
      </c>
      <c r="I25" s="159">
        <v>50</v>
      </c>
      <c r="J25" s="568"/>
      <c r="K25" s="192" t="s">
        <v>335</v>
      </c>
      <c r="L25" s="296" t="s">
        <v>356</v>
      </c>
      <c r="M25" s="25">
        <v>860</v>
      </c>
      <c r="N25" s="318"/>
      <c r="O25" s="192" t="s">
        <v>335</v>
      </c>
      <c r="P25" s="296" t="s">
        <v>356</v>
      </c>
      <c r="Q25" s="25">
        <v>200</v>
      </c>
      <c r="R25" s="444"/>
      <c r="S25" s="191" t="s">
        <v>360</v>
      </c>
      <c r="T25" s="392" t="s">
        <v>356</v>
      </c>
      <c r="U25" s="25">
        <v>80</v>
      </c>
      <c r="V25" s="322"/>
      <c r="W25" s="117" t="s">
        <v>334</v>
      </c>
      <c r="X25" s="24"/>
      <c r="Y25" s="25">
        <v>250</v>
      </c>
      <c r="Z25" s="322"/>
      <c r="AA25" s="13"/>
      <c r="AB25" s="716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20" customFormat="1" ht="17.25" customHeight="1">
      <c r="A26" s="751" t="s">
        <v>148</v>
      </c>
      <c r="B26" s="752"/>
      <c r="C26" s="461" t="s">
        <v>341</v>
      </c>
      <c r="D26" s="280" t="s">
        <v>15</v>
      </c>
      <c r="E26" s="525">
        <f>SUM(E24:E25)</f>
        <v>5200</v>
      </c>
      <c r="F26" s="489">
        <f>SUM(F24:F25)</f>
        <v>0</v>
      </c>
      <c r="G26" s="425"/>
      <c r="H26" s="180"/>
      <c r="I26" s="159"/>
      <c r="J26" s="569"/>
      <c r="K26" s="192" t="s">
        <v>359</v>
      </c>
      <c r="L26" s="296" t="s">
        <v>356</v>
      </c>
      <c r="M26" s="25">
        <v>670</v>
      </c>
      <c r="N26" s="318"/>
      <c r="O26" s="192" t="s">
        <v>359</v>
      </c>
      <c r="P26" s="296" t="s">
        <v>356</v>
      </c>
      <c r="Q26" s="25">
        <v>130</v>
      </c>
      <c r="R26" s="444"/>
      <c r="S26" s="584" t="s">
        <v>464</v>
      </c>
      <c r="T26" s="295" t="s">
        <v>356</v>
      </c>
      <c r="U26" s="555">
        <v>10</v>
      </c>
      <c r="V26" s="322"/>
      <c r="W26" s="425"/>
      <c r="X26" s="180"/>
      <c r="Y26" s="159"/>
      <c r="Z26" s="434"/>
      <c r="AA26" s="13"/>
      <c r="AB26" s="716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20" customFormat="1" ht="17.25" customHeight="1">
      <c r="A27" s="751" t="s">
        <v>198</v>
      </c>
      <c r="B27" s="752"/>
      <c r="C27" s="302" t="s">
        <v>335</v>
      </c>
      <c r="D27" s="392" t="s">
        <v>15</v>
      </c>
      <c r="E27" s="25">
        <v>3350</v>
      </c>
      <c r="F27" s="490"/>
      <c r="G27" s="302" t="s">
        <v>335</v>
      </c>
      <c r="H27" s="296" t="s">
        <v>356</v>
      </c>
      <c r="I27" s="25">
        <v>130</v>
      </c>
      <c r="J27" s="568"/>
      <c r="K27" s="192" t="s">
        <v>362</v>
      </c>
      <c r="L27" s="296" t="s">
        <v>356</v>
      </c>
      <c r="M27" s="25">
        <v>100</v>
      </c>
      <c r="N27" s="318"/>
      <c r="O27" s="192" t="s">
        <v>362</v>
      </c>
      <c r="P27" s="296" t="s">
        <v>356</v>
      </c>
      <c r="Q27" s="25">
        <v>20</v>
      </c>
      <c r="R27" s="444"/>
      <c r="S27" s="191" t="s">
        <v>365</v>
      </c>
      <c r="T27" s="296" t="s">
        <v>356</v>
      </c>
      <c r="U27" s="70">
        <v>280</v>
      </c>
      <c r="V27" s="322"/>
      <c r="W27" s="302"/>
      <c r="X27" s="24"/>
      <c r="Y27" s="25"/>
      <c r="Z27" s="269"/>
      <c r="AA27" s="13"/>
      <c r="AB27" s="716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20" customFormat="1" ht="17.25" customHeight="1">
      <c r="A28" s="113"/>
      <c r="B28" s="129"/>
      <c r="C28" s="302" t="s">
        <v>343</v>
      </c>
      <c r="D28" s="69"/>
      <c r="E28" s="25">
        <v>2100</v>
      </c>
      <c r="F28" s="268"/>
      <c r="G28" s="425"/>
      <c r="H28" s="180"/>
      <c r="I28" s="159"/>
      <c r="J28" s="569"/>
      <c r="K28" s="23" t="s">
        <v>363</v>
      </c>
      <c r="L28" s="296" t="s">
        <v>356</v>
      </c>
      <c r="M28" s="25">
        <v>330</v>
      </c>
      <c r="N28" s="319"/>
      <c r="O28" s="192" t="s">
        <v>363</v>
      </c>
      <c r="P28" s="296" t="s">
        <v>356</v>
      </c>
      <c r="Q28" s="25">
        <v>80</v>
      </c>
      <c r="R28" s="444"/>
      <c r="S28" s="191" t="s">
        <v>461</v>
      </c>
      <c r="T28" s="296" t="s">
        <v>356</v>
      </c>
      <c r="U28" s="70">
        <v>60</v>
      </c>
      <c r="V28" s="322"/>
      <c r="W28" s="425"/>
      <c r="X28" s="180"/>
      <c r="Y28" s="159"/>
      <c r="Z28" s="434"/>
      <c r="AA28" s="13"/>
      <c r="AB28" s="716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20" customFormat="1" ht="17.25" customHeight="1">
      <c r="A29" s="113"/>
      <c r="B29" s="129"/>
      <c r="C29" s="462" t="s">
        <v>459</v>
      </c>
      <c r="D29" s="463"/>
      <c r="E29" s="526">
        <f>SUM(E27:E28)</f>
        <v>5450</v>
      </c>
      <c r="F29" s="281">
        <f>SUM(F27:F28)</f>
        <v>0</v>
      </c>
      <c r="G29" s="425"/>
      <c r="H29" s="180"/>
      <c r="I29" s="159"/>
      <c r="J29" s="569"/>
      <c r="K29" s="113" t="s">
        <v>333</v>
      </c>
      <c r="L29" s="475" t="s">
        <v>356</v>
      </c>
      <c r="M29" s="97">
        <v>50</v>
      </c>
      <c r="N29" s="319"/>
      <c r="O29" s="193" t="s">
        <v>333</v>
      </c>
      <c r="P29" s="475" t="s">
        <v>356</v>
      </c>
      <c r="Q29" s="97">
        <v>30</v>
      </c>
      <c r="R29" s="574"/>
      <c r="S29" s="191" t="s">
        <v>306</v>
      </c>
      <c r="T29" s="390" t="s">
        <v>385</v>
      </c>
      <c r="U29" s="16">
        <v>100</v>
      </c>
      <c r="V29" s="320"/>
      <c r="W29" s="425"/>
      <c r="X29" s="180"/>
      <c r="Y29" s="159"/>
      <c r="Z29" s="434"/>
      <c r="AA29" s="13"/>
      <c r="AB29" s="716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20" customFormat="1" ht="17.25" customHeight="1">
      <c r="A30" s="113"/>
      <c r="B30" s="129"/>
      <c r="C30" s="476" t="s">
        <v>344</v>
      </c>
      <c r="D30" s="391" t="s">
        <v>15</v>
      </c>
      <c r="E30" s="76">
        <v>4050</v>
      </c>
      <c r="F30" s="565"/>
      <c r="G30" s="401" t="s">
        <v>460</v>
      </c>
      <c r="H30" s="296" t="s">
        <v>356</v>
      </c>
      <c r="I30" s="159">
        <v>60</v>
      </c>
      <c r="J30" s="318"/>
      <c r="K30" s="583" t="s">
        <v>460</v>
      </c>
      <c r="L30" s="389" t="s">
        <v>356</v>
      </c>
      <c r="M30" s="220">
        <v>450</v>
      </c>
      <c r="N30" s="319"/>
      <c r="O30" s="583" t="s">
        <v>460</v>
      </c>
      <c r="P30" s="475" t="s">
        <v>356</v>
      </c>
      <c r="Q30" s="566">
        <v>80</v>
      </c>
      <c r="R30" s="574"/>
      <c r="S30" s="575" t="s">
        <v>463</v>
      </c>
      <c r="T30" s="576" t="s">
        <v>385</v>
      </c>
      <c r="U30" s="83">
        <v>100</v>
      </c>
      <c r="V30" s="323"/>
      <c r="W30" s="425"/>
      <c r="X30" s="180"/>
      <c r="Y30" s="159"/>
      <c r="Z30" s="434"/>
      <c r="AA30" s="13"/>
      <c r="AB30" s="716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20" customFormat="1" ht="17.25" customHeight="1">
      <c r="A31" s="113"/>
      <c r="B31" s="129"/>
      <c r="D31" s="180"/>
      <c r="E31" s="159"/>
      <c r="G31" s="401"/>
      <c r="H31" s="24"/>
      <c r="I31" s="25"/>
      <c r="J31" s="511"/>
      <c r="K31" s="219" t="s">
        <v>133</v>
      </c>
      <c r="L31" s="82"/>
      <c r="M31" s="83">
        <f>SUM(M24:M30)</f>
        <v>2750</v>
      </c>
      <c r="N31" s="283">
        <f>SUM(N24:N30)</f>
        <v>0</v>
      </c>
      <c r="O31" s="38" t="s">
        <v>133</v>
      </c>
      <c r="P31" s="39"/>
      <c r="Q31" s="85">
        <f>SUM(Q24:Q30)</f>
        <v>590</v>
      </c>
      <c r="R31" s="562">
        <f>SUM(R24:R30)</f>
        <v>0</v>
      </c>
      <c r="S31" s="38" t="s">
        <v>133</v>
      </c>
      <c r="T31" s="39"/>
      <c r="U31" s="40">
        <f>SUM(U24:U30)</f>
        <v>750</v>
      </c>
      <c r="V31" s="283">
        <f>SUM(V24:V30)</f>
        <v>0</v>
      </c>
      <c r="W31" s="425"/>
      <c r="X31" s="180"/>
      <c r="Y31" s="159"/>
      <c r="Z31" s="434"/>
      <c r="AA31" s="13"/>
      <c r="AB31" s="716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20" customFormat="1" ht="17.25" customHeight="1">
      <c r="A32" s="113"/>
      <c r="B32" s="129"/>
      <c r="C32" s="259" t="s">
        <v>358</v>
      </c>
      <c r="D32" s="233" t="s">
        <v>15</v>
      </c>
      <c r="E32" s="25">
        <v>4100</v>
      </c>
      <c r="F32" s="318"/>
      <c r="G32" s="302" t="s">
        <v>359</v>
      </c>
      <c r="H32" s="296" t="s">
        <v>356</v>
      </c>
      <c r="I32" s="25">
        <v>60</v>
      </c>
      <c r="J32" s="322"/>
      <c r="K32" s="425"/>
      <c r="L32" s="180"/>
      <c r="M32" s="159"/>
      <c r="N32" s="180"/>
      <c r="O32" s="572"/>
      <c r="P32" s="15"/>
      <c r="Q32" s="16"/>
      <c r="R32" s="18"/>
      <c r="S32" s="570" t="s">
        <v>429</v>
      </c>
      <c r="T32" s="24"/>
      <c r="U32" s="25">
        <v>600</v>
      </c>
      <c r="V32" s="444"/>
      <c r="W32" s="117"/>
      <c r="X32" s="24"/>
      <c r="Y32" s="25"/>
      <c r="Z32" s="28"/>
      <c r="AA32" s="13"/>
      <c r="AB32" s="716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20" customFormat="1" ht="17.25" customHeight="1">
      <c r="A33" s="113"/>
      <c r="B33" s="129"/>
      <c r="C33" s="259" t="s">
        <v>362</v>
      </c>
      <c r="D33" s="233" t="s">
        <v>15</v>
      </c>
      <c r="E33" s="25">
        <v>2700</v>
      </c>
      <c r="F33" s="318"/>
      <c r="G33" s="117" t="s">
        <v>362</v>
      </c>
      <c r="H33" s="296" t="s">
        <v>356</v>
      </c>
      <c r="I33" s="25">
        <v>10</v>
      </c>
      <c r="J33" s="322"/>
      <c r="K33" s="425"/>
      <c r="L33" s="180"/>
      <c r="M33" s="159"/>
      <c r="N33" s="180"/>
      <c r="O33" s="190"/>
      <c r="P33" s="24"/>
      <c r="Q33" s="25"/>
      <c r="R33" s="28"/>
      <c r="S33" s="570" t="s">
        <v>304</v>
      </c>
      <c r="T33" s="232" t="s">
        <v>15</v>
      </c>
      <c r="U33" s="25">
        <v>1250</v>
      </c>
      <c r="V33" s="444"/>
      <c r="W33" s="117"/>
      <c r="X33" s="24"/>
      <c r="Y33" s="25"/>
      <c r="Z33" s="28"/>
      <c r="AA33" s="13"/>
      <c r="AB33" s="716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20" customFormat="1" ht="17.25" customHeight="1">
      <c r="A34" s="113"/>
      <c r="B34" s="129"/>
      <c r="C34" s="259" t="s">
        <v>363</v>
      </c>
      <c r="D34" s="234" t="s">
        <v>15</v>
      </c>
      <c r="E34" s="25">
        <v>3500</v>
      </c>
      <c r="F34" s="318"/>
      <c r="G34" s="117" t="s">
        <v>363</v>
      </c>
      <c r="H34" s="296" t="s">
        <v>356</v>
      </c>
      <c r="I34" s="25">
        <v>30</v>
      </c>
      <c r="J34" s="322"/>
      <c r="K34" s="425"/>
      <c r="L34" s="180"/>
      <c r="M34" s="159"/>
      <c r="N34" s="180"/>
      <c r="O34" s="190"/>
      <c r="P34" s="24"/>
      <c r="Q34" s="25"/>
      <c r="R34" s="28"/>
      <c r="S34" s="570" t="s">
        <v>305</v>
      </c>
      <c r="T34" s="232" t="s">
        <v>15</v>
      </c>
      <c r="U34" s="25">
        <v>550</v>
      </c>
      <c r="V34" s="444"/>
      <c r="W34" s="425"/>
      <c r="X34" s="180"/>
      <c r="Y34" s="159"/>
      <c r="Z34" s="434"/>
      <c r="AA34" s="13"/>
      <c r="AB34" s="716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20" customFormat="1" ht="17.25" customHeight="1">
      <c r="A35" s="113"/>
      <c r="B35" s="129"/>
      <c r="C35" s="466" t="s">
        <v>342</v>
      </c>
      <c r="D35" s="242" t="s">
        <v>15</v>
      </c>
      <c r="E35" s="61">
        <v>1400</v>
      </c>
      <c r="F35" s="408"/>
      <c r="G35" s="317" t="s">
        <v>333</v>
      </c>
      <c r="H35" s="389" t="s">
        <v>356</v>
      </c>
      <c r="I35" s="61">
        <v>20</v>
      </c>
      <c r="J35" s="323"/>
      <c r="K35" s="468"/>
      <c r="L35" s="60"/>
      <c r="M35" s="61"/>
      <c r="N35" s="470"/>
      <c r="O35" s="472"/>
      <c r="P35" s="60"/>
      <c r="Q35" s="61"/>
      <c r="R35" s="469"/>
      <c r="S35" s="220"/>
      <c r="U35" s="220"/>
      <c r="W35" s="276"/>
      <c r="X35" s="221"/>
      <c r="Y35" s="220"/>
      <c r="Z35" s="455"/>
      <c r="AA35" s="13"/>
      <c r="AB35" s="716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20" customFormat="1" ht="15.95" customHeight="1">
      <c r="A36" s="306" t="s">
        <v>132</v>
      </c>
      <c r="B36" s="309">
        <f>E36+I36+M31+Q31+U36+U31+Y36</f>
        <v>58100</v>
      </c>
      <c r="C36" s="38" t="s">
        <v>30</v>
      </c>
      <c r="D36" s="459"/>
      <c r="E36" s="526">
        <f>E26+E29+SUM(E30:E35)</f>
        <v>26400</v>
      </c>
      <c r="F36" s="491">
        <f>F26+F29+SUM(F30:F35)</f>
        <v>0</v>
      </c>
      <c r="G36" s="473" t="s">
        <v>30</v>
      </c>
      <c r="H36" s="457"/>
      <c r="I36" s="527">
        <f>SUM(I24:I35)</f>
        <v>390</v>
      </c>
      <c r="J36" s="456">
        <f>SUM(J24:J35)</f>
        <v>0</v>
      </c>
      <c r="K36" s="38"/>
      <c r="L36" s="39"/>
      <c r="M36" s="40"/>
      <c r="N36" s="283"/>
      <c r="O36" s="38"/>
      <c r="P36" s="39"/>
      <c r="Q36" s="40">
        <f>SUM(Q32)</f>
        <v>0</v>
      </c>
      <c r="R36" s="41">
        <f>SUM(R32)</f>
        <v>0</v>
      </c>
      <c r="S36" s="563" t="s">
        <v>133</v>
      </c>
      <c r="T36" s="39"/>
      <c r="U36" s="40">
        <f>SUM(U32:U35)</f>
        <v>2400</v>
      </c>
      <c r="V36" s="283">
        <f>SUM(V32:V35)</f>
        <v>0</v>
      </c>
      <c r="W36" s="219" t="s">
        <v>30</v>
      </c>
      <c r="X36" s="82"/>
      <c r="Y36" s="530">
        <f>SUM(Y24:Y35)</f>
        <v>24820</v>
      </c>
      <c r="Z36" s="477">
        <f>SUM(Z24:Z35)</f>
        <v>0</v>
      </c>
      <c r="AA36" s="43"/>
      <c r="AB36" s="716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20" customFormat="1" ht="12.75" customHeight="1">
      <c r="A37" s="50"/>
      <c r="B37" s="194"/>
      <c r="C37" s="50" t="s">
        <v>147</v>
      </c>
      <c r="D37" s="45"/>
      <c r="E37" s="50"/>
      <c r="F37" s="46"/>
      <c r="G37" s="50"/>
      <c r="H37" s="45"/>
      <c r="I37" s="50"/>
      <c r="J37" s="47"/>
      <c r="K37" s="50"/>
      <c r="L37" s="45"/>
      <c r="M37" s="50"/>
      <c r="N37" s="47"/>
      <c r="O37" s="50"/>
      <c r="P37" s="45"/>
      <c r="Q37" s="153"/>
      <c r="R37" s="46"/>
      <c r="S37" s="50"/>
      <c r="T37" s="45"/>
      <c r="U37" s="50"/>
      <c r="V37" s="47"/>
      <c r="W37" s="50"/>
      <c r="X37" s="45"/>
      <c r="Y37" s="50"/>
      <c r="Z37" s="47"/>
      <c r="AA37" s="48"/>
      <c r="AB37" s="49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20" customFormat="1" ht="12.75" customHeight="1">
      <c r="A38" s="50"/>
      <c r="B38" s="194"/>
      <c r="C38" s="50" t="s">
        <v>387</v>
      </c>
      <c r="D38" s="45"/>
      <c r="E38" s="50"/>
      <c r="F38" s="46"/>
      <c r="G38" s="50"/>
      <c r="H38" s="45"/>
      <c r="I38" s="50"/>
      <c r="J38" s="47"/>
      <c r="K38" s="50"/>
      <c r="L38" s="45"/>
      <c r="M38" s="50"/>
      <c r="N38" s="47"/>
      <c r="O38" s="50"/>
      <c r="P38" s="45"/>
      <c r="Q38" s="153"/>
      <c r="R38" s="47"/>
      <c r="S38" s="50"/>
      <c r="T38" s="45"/>
      <c r="U38" s="50"/>
      <c r="V38" s="47"/>
      <c r="W38" s="50"/>
      <c r="X38" s="45"/>
      <c r="Y38" s="50"/>
      <c r="Z38" s="47"/>
      <c r="AA38" s="48"/>
      <c r="AB38" s="49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20" customFormat="1" ht="15" customHeight="1">
      <c r="A39" s="50"/>
      <c r="B39" s="50"/>
      <c r="C39" s="553" t="s">
        <v>433</v>
      </c>
      <c r="D39" s="45"/>
      <c r="E39" s="50"/>
      <c r="F39" s="46"/>
      <c r="G39" s="50"/>
      <c r="H39" s="45"/>
      <c r="I39" s="50"/>
      <c r="J39" s="46"/>
      <c r="K39" s="50"/>
      <c r="L39" s="45"/>
      <c r="M39" s="50"/>
      <c r="N39" s="46"/>
      <c r="O39" s="50"/>
      <c r="P39" s="45"/>
      <c r="Q39" s="50"/>
      <c r="R39" s="46"/>
      <c r="S39" s="50"/>
      <c r="T39" s="45"/>
      <c r="U39" s="50"/>
      <c r="V39" s="46"/>
      <c r="X39" s="45"/>
      <c r="Y39" s="50"/>
      <c r="Z39" s="46"/>
      <c r="AA39" s="56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7.100000000000001" customHeight="1">
      <c r="A40" s="50"/>
      <c r="B40" s="50"/>
      <c r="C40" s="553" t="s">
        <v>467</v>
      </c>
      <c r="D40" s="45"/>
      <c r="E40" s="50"/>
      <c r="F40" s="57"/>
      <c r="G40" s="50"/>
      <c r="H40" s="45"/>
      <c r="I40" s="50"/>
      <c r="J40" s="57"/>
      <c r="K40" s="50"/>
      <c r="L40" s="45"/>
      <c r="M40" s="50"/>
      <c r="N40" s="57"/>
      <c r="O40" s="50"/>
      <c r="P40" s="45"/>
      <c r="Q40" s="50"/>
      <c r="R40" s="57"/>
      <c r="S40" s="50"/>
      <c r="T40" s="45"/>
      <c r="U40" s="50"/>
      <c r="V40" s="57"/>
      <c r="X40" s="45"/>
      <c r="Y40" s="50"/>
    </row>
    <row r="41" spans="1:69" ht="17.100000000000001" customHeight="1">
      <c r="A41" s="44"/>
      <c r="B41" s="44"/>
      <c r="F41" s="57"/>
      <c r="G41" s="44"/>
      <c r="H41" s="45"/>
      <c r="I41" s="44"/>
      <c r="J41" s="57"/>
      <c r="K41" s="44"/>
      <c r="L41" s="45"/>
      <c r="M41" s="44"/>
      <c r="N41" s="57"/>
      <c r="O41" s="44"/>
      <c r="P41" s="45"/>
      <c r="Q41" s="44"/>
      <c r="R41" s="57"/>
      <c r="S41" s="44"/>
      <c r="T41" s="45"/>
      <c r="U41" s="44"/>
      <c r="V41" s="57"/>
      <c r="W41" s="44"/>
      <c r="X41" s="45"/>
      <c r="Y41" s="44"/>
      <c r="Z41" s="585" t="s">
        <v>336</v>
      </c>
    </row>
    <row r="42" spans="1:69" ht="17.100000000000001" customHeight="1">
      <c r="A42" s="44"/>
      <c r="B42" s="44"/>
      <c r="C42" s="44"/>
      <c r="D42" s="45"/>
      <c r="E42" s="44"/>
      <c r="F42" s="57"/>
      <c r="G42" s="44"/>
      <c r="H42" s="45"/>
      <c r="I42" s="44"/>
      <c r="J42" s="57"/>
      <c r="K42" s="44"/>
      <c r="L42" s="45"/>
      <c r="M42" s="44"/>
      <c r="N42" s="57"/>
      <c r="O42" s="44"/>
      <c r="P42" s="45"/>
      <c r="Q42" s="44"/>
      <c r="R42" s="57"/>
      <c r="S42" s="44"/>
      <c r="T42" s="45"/>
      <c r="U42" s="44"/>
      <c r="V42" s="57"/>
      <c r="W42" s="44"/>
      <c r="X42" s="45"/>
      <c r="Y42" s="44"/>
      <c r="Z42" s="57"/>
    </row>
    <row r="43" spans="1:69" ht="17.100000000000001" customHeight="1">
      <c r="A43" s="44"/>
      <c r="B43" s="44"/>
      <c r="C43" s="44"/>
      <c r="D43" s="45"/>
      <c r="E43" s="44"/>
      <c r="F43" s="57"/>
      <c r="G43" s="44"/>
      <c r="H43" s="45"/>
      <c r="I43" s="44"/>
      <c r="J43" s="57"/>
      <c r="K43" s="44"/>
      <c r="L43" s="45"/>
      <c r="M43" s="44"/>
      <c r="N43" s="57"/>
      <c r="O43" s="44"/>
      <c r="P43" s="45"/>
      <c r="Q43" s="44"/>
      <c r="R43" s="57"/>
      <c r="S43" s="44"/>
      <c r="T43" s="45"/>
      <c r="U43" s="44"/>
      <c r="V43" s="57"/>
      <c r="W43" s="44"/>
      <c r="X43" s="45"/>
      <c r="Y43" s="44"/>
      <c r="Z43" s="57"/>
    </row>
    <row r="44" spans="1:69" ht="12">
      <c r="A44" s="44"/>
      <c r="B44" s="44"/>
      <c r="C44" s="44"/>
      <c r="D44" s="45"/>
      <c r="E44" s="44"/>
      <c r="F44" s="57"/>
      <c r="G44" s="44"/>
      <c r="H44" s="45"/>
      <c r="I44" s="44"/>
      <c r="J44" s="57"/>
      <c r="K44" s="44"/>
      <c r="L44" s="45"/>
      <c r="M44" s="44"/>
      <c r="N44" s="57"/>
      <c r="O44" s="44"/>
      <c r="P44" s="45"/>
      <c r="Q44" s="44"/>
      <c r="R44" s="57"/>
      <c r="S44" s="44"/>
      <c r="T44" s="45"/>
      <c r="U44" s="44"/>
      <c r="V44" s="57"/>
      <c r="W44" s="44"/>
      <c r="X44" s="45"/>
      <c r="Y44" s="44"/>
      <c r="Z44" s="57"/>
    </row>
    <row r="45" spans="1:69" ht="12">
      <c r="A45" s="44"/>
      <c r="B45" s="44"/>
      <c r="C45" s="44"/>
      <c r="E45" s="44"/>
      <c r="F45" s="57"/>
      <c r="G45" s="44"/>
      <c r="I45" s="44"/>
      <c r="J45" s="57"/>
      <c r="K45" s="44"/>
      <c r="M45" s="44"/>
      <c r="N45" s="57"/>
      <c r="O45" s="44"/>
      <c r="Q45" s="44"/>
      <c r="R45" s="57"/>
      <c r="S45" s="44"/>
      <c r="U45" s="44"/>
      <c r="V45" s="57"/>
      <c r="W45" s="44"/>
      <c r="Y45" s="44"/>
      <c r="Z45" s="57"/>
    </row>
    <row r="46" spans="1:69" ht="12">
      <c r="A46" s="44"/>
      <c r="B46" s="44"/>
      <c r="C46" s="44"/>
      <c r="E46" s="44"/>
      <c r="F46" s="57"/>
      <c r="G46" s="44"/>
      <c r="I46" s="44"/>
      <c r="J46" s="57"/>
      <c r="K46" s="44"/>
      <c r="M46" s="44"/>
      <c r="N46" s="57"/>
      <c r="O46" s="44"/>
      <c r="Q46" s="44"/>
      <c r="R46" s="57"/>
      <c r="S46" s="44"/>
      <c r="U46" s="44"/>
      <c r="V46" s="57"/>
      <c r="W46" s="44"/>
      <c r="Y46" s="44"/>
      <c r="Z46" s="57"/>
    </row>
    <row r="47" spans="1:69" ht="12">
      <c r="A47" s="44"/>
      <c r="B47" s="44"/>
      <c r="C47" s="44"/>
      <c r="E47" s="44"/>
      <c r="F47" s="57"/>
      <c r="G47" s="44"/>
      <c r="I47" s="44"/>
      <c r="J47" s="57"/>
      <c r="K47" s="44"/>
      <c r="M47" s="44"/>
      <c r="N47" s="57"/>
      <c r="O47" s="44"/>
      <c r="Q47" s="44"/>
      <c r="R47" s="57"/>
      <c r="S47" s="44"/>
      <c r="U47" s="44"/>
      <c r="V47" s="57"/>
      <c r="W47" s="44"/>
      <c r="Y47" s="44"/>
      <c r="Z47" s="57"/>
    </row>
    <row r="48" spans="1:69">
      <c r="A48" s="44"/>
      <c r="B48" s="44"/>
      <c r="C48" s="44"/>
      <c r="E48" s="44"/>
      <c r="G48" s="44"/>
      <c r="I48" s="44"/>
      <c r="K48" s="44"/>
      <c r="M48" s="44"/>
      <c r="O48" s="44"/>
      <c r="Q48" s="44"/>
      <c r="S48" s="44"/>
      <c r="U48" s="44"/>
      <c r="W48" s="44"/>
      <c r="Y48" s="44"/>
    </row>
    <row r="49" spans="1:25">
      <c r="A49" s="44"/>
      <c r="B49" s="44"/>
      <c r="C49" s="44"/>
      <c r="E49" s="44"/>
      <c r="G49" s="44"/>
      <c r="I49" s="44"/>
      <c r="K49" s="44"/>
      <c r="M49" s="44"/>
      <c r="O49" s="44"/>
      <c r="Q49" s="44"/>
      <c r="S49" s="44"/>
      <c r="U49" s="44"/>
      <c r="W49" s="44"/>
      <c r="Y49" s="44"/>
    </row>
    <row r="59" spans="1:25">
      <c r="B59" s="20"/>
      <c r="C59" s="20"/>
      <c r="D59" s="20"/>
      <c r="E59" s="20"/>
      <c r="F59" s="20"/>
      <c r="G59" s="20"/>
      <c r="H59" s="20"/>
      <c r="I59" s="20"/>
      <c r="J59" s="20"/>
    </row>
    <row r="60" spans="1:25">
      <c r="B60" s="58"/>
      <c r="C60" s="58"/>
      <c r="D60" s="58"/>
      <c r="E60" s="58"/>
      <c r="F60" s="58"/>
      <c r="G60" s="58"/>
      <c r="H60" s="20"/>
      <c r="I60" s="20"/>
      <c r="J60" s="20"/>
      <c r="K60" s="20"/>
    </row>
  </sheetData>
  <sheetProtection algorithmName="SHA-512" hashValue="Ed2SK4a74+F+QftYYx9vtApRF/bMI9v3HN1bHp0txD+7AjtDk5ZbHgEomVIUKFycJZe3OJTbuJBz3ejBYxlSvQ==" saltValue="d7rIHIFmw0pjaUFEGrT5WA==" spinCount="100000" sheet="1" objects="1" scenarios="1"/>
  <mergeCells count="24">
    <mergeCell ref="V1:Z1"/>
    <mergeCell ref="V2:Z3"/>
    <mergeCell ref="A1:B1"/>
    <mergeCell ref="D1:H1"/>
    <mergeCell ref="N1:O1"/>
    <mergeCell ref="M2:O3"/>
    <mergeCell ref="R1:R2"/>
    <mergeCell ref="I1:L1"/>
    <mergeCell ref="S1:U2"/>
    <mergeCell ref="P2:Q3"/>
    <mergeCell ref="P1:Q1"/>
    <mergeCell ref="S3:U3"/>
    <mergeCell ref="A2:B2"/>
    <mergeCell ref="C2:H3"/>
    <mergeCell ref="I2:L3"/>
    <mergeCell ref="A3:B3"/>
    <mergeCell ref="AB4:AB36"/>
    <mergeCell ref="A24:B24"/>
    <mergeCell ref="A5:A9"/>
    <mergeCell ref="A20:A22"/>
    <mergeCell ref="A27:B27"/>
    <mergeCell ref="A4:B4"/>
    <mergeCell ref="A26:B26"/>
    <mergeCell ref="A11:A16"/>
  </mergeCells>
  <phoneticPr fontId="9"/>
  <conditionalFormatting sqref="F5:F30 F32:F36">
    <cfRule type="expression" dxfId="24" priority="53" stopIfTrue="1">
      <formula>E5&lt;F5</formula>
    </cfRule>
  </conditionalFormatting>
  <conditionalFormatting sqref="J5:J36">
    <cfRule type="expression" dxfId="23" priority="1" stopIfTrue="1">
      <formula>I5&lt;J5</formula>
    </cfRule>
  </conditionalFormatting>
  <conditionalFormatting sqref="Z5:Z27 V5:V34 N5:N36 R5:R36 Z31:Z33 Z35:Z36 V36">
    <cfRule type="expression" dxfId="22" priority="40" stopIfTrue="1">
      <formula>M5&lt;N5</formula>
    </cfRule>
  </conditionalFormatting>
  <pageMargins left="0.59055118110236227" right="0.19685039370078741" top="0.19685039370078741" bottom="0" header="0.51181102362204722" footer="0.51181102362204722"/>
  <pageSetup paperSize="9" scale="90" orientation="landscape" horizontalDpi="300" verticalDpi="300" r:id="rId1"/>
  <headerFooter alignWithMargins="0"/>
  <ignoredErrors>
    <ignoredError sqref="C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F59F-E231-4C64-9AEB-0E9365FCC0F7}">
  <sheetPr codeName="Sheet5">
    <pageSetUpPr fitToPage="1"/>
  </sheetPr>
  <dimension ref="A1:BR54"/>
  <sheetViews>
    <sheetView showGridLines="0" showZeros="0" zoomScaleNormal="100" workbookViewId="0">
      <selection activeCell="G6" sqref="G6"/>
    </sheetView>
  </sheetViews>
  <sheetFormatPr defaultRowHeight="11.25"/>
  <cols>
    <col min="1" max="2" width="3.375" style="2" customWidth="1"/>
    <col min="3" max="3" width="7.25" style="2" customWidth="1"/>
    <col min="4" max="4" width="7.125" style="2" customWidth="1"/>
    <col min="5" max="5" width="2.5" style="2" customWidth="1"/>
    <col min="6" max="6" width="4.875" style="2" customWidth="1"/>
    <col min="7" max="8" width="7.125" style="2" customWidth="1"/>
    <col min="9" max="9" width="1.625" style="2" customWidth="1"/>
    <col min="10" max="10" width="5.125" style="2" customWidth="1"/>
    <col min="11" max="12" width="7.125" style="2" customWidth="1"/>
    <col min="13" max="13" width="1.25" style="2" customWidth="1"/>
    <col min="14" max="14" width="5.125" style="2" customWidth="1"/>
    <col min="15" max="16" width="7.125" style="2" customWidth="1"/>
    <col min="17" max="17" width="1.25" style="2" customWidth="1"/>
    <col min="18" max="18" width="5.125" style="2" customWidth="1"/>
    <col min="19" max="20" width="7.125" style="2" customWidth="1"/>
    <col min="21" max="21" width="1.25" style="2" customWidth="1"/>
    <col min="22" max="22" width="5.125" style="2" customWidth="1"/>
    <col min="23" max="23" width="7.125" style="2" customWidth="1"/>
    <col min="24" max="24" width="8.875" style="2" customWidth="1"/>
    <col min="25" max="25" width="1.25" style="2" customWidth="1"/>
    <col min="26" max="26" width="5.125" style="2" customWidth="1"/>
    <col min="27" max="27" width="7.125" style="2" customWidth="1"/>
    <col min="28" max="28" width="0.5" style="2" customWidth="1"/>
    <col min="29" max="29" width="2.75" style="2" customWidth="1"/>
    <col min="30" max="30" width="3" style="2" customWidth="1"/>
    <col min="31" max="31" width="5.875" style="2" customWidth="1"/>
    <col min="32" max="32" width="3.375" style="2" customWidth="1"/>
    <col min="33" max="16384" width="9" style="2"/>
  </cols>
  <sheetData>
    <row r="1" spans="1:70" ht="15" customHeight="1">
      <c r="A1" s="693">
        <f>青森市!A1</f>
        <v>45748</v>
      </c>
      <c r="B1" s="693"/>
      <c r="C1" s="802"/>
      <c r="D1" s="141" t="s">
        <v>33</v>
      </c>
      <c r="E1" s="654">
        <f>青森市!D1</f>
        <v>0</v>
      </c>
      <c r="F1" s="654"/>
      <c r="G1" s="654"/>
      <c r="H1" s="654"/>
      <c r="I1" s="759"/>
      <c r="J1" s="764" t="s">
        <v>34</v>
      </c>
      <c r="K1" s="765"/>
      <c r="L1" s="765"/>
      <c r="M1" s="766"/>
      <c r="N1" s="141" t="s">
        <v>275</v>
      </c>
      <c r="O1" s="655">
        <f>青森市!N1</f>
        <v>0</v>
      </c>
      <c r="P1" s="656"/>
      <c r="Q1" s="717" t="s">
        <v>36</v>
      </c>
      <c r="R1" s="731"/>
      <c r="S1" s="717" t="s">
        <v>165</v>
      </c>
      <c r="T1" s="719">
        <f>青森市!S1</f>
        <v>0</v>
      </c>
      <c r="U1" s="720"/>
      <c r="V1" s="721"/>
      <c r="W1" s="643" t="s">
        <v>37</v>
      </c>
      <c r="X1" s="644"/>
      <c r="Y1" s="644"/>
      <c r="Z1" s="644"/>
      <c r="AA1" s="645"/>
      <c r="AB1" s="1"/>
    </row>
    <row r="2" spans="1:70" ht="18" customHeight="1">
      <c r="A2" s="698" t="s">
        <v>108</v>
      </c>
      <c r="B2" s="698"/>
      <c r="C2" s="803"/>
      <c r="D2" s="653">
        <f>青森市!C2</f>
        <v>0</v>
      </c>
      <c r="E2" s="638"/>
      <c r="F2" s="638"/>
      <c r="G2" s="638"/>
      <c r="H2" s="638"/>
      <c r="I2" s="638"/>
      <c r="J2" s="771">
        <f>青森市!I2</f>
        <v>0</v>
      </c>
      <c r="K2" s="772"/>
      <c r="L2" s="772"/>
      <c r="M2" s="773"/>
      <c r="N2" s="761">
        <f>青森市!M2</f>
        <v>0</v>
      </c>
      <c r="O2" s="762"/>
      <c r="P2" s="763"/>
      <c r="Q2" s="767">
        <f>青森市!P2</f>
        <v>0</v>
      </c>
      <c r="R2" s="768"/>
      <c r="S2" s="718"/>
      <c r="T2" s="722"/>
      <c r="U2" s="722"/>
      <c r="V2" s="723"/>
      <c r="W2" s="753">
        <f>青森市!V2</f>
        <v>0</v>
      </c>
      <c r="X2" s="754"/>
      <c r="Y2" s="754"/>
      <c r="Z2" s="754"/>
      <c r="AA2" s="755"/>
      <c r="AB2" s="1"/>
      <c r="AC2" s="3">
        <v>3</v>
      </c>
    </row>
    <row r="3" spans="1:70" ht="18" customHeight="1">
      <c r="A3" s="708" t="s">
        <v>89</v>
      </c>
      <c r="B3" s="708"/>
      <c r="C3" s="804"/>
      <c r="D3" s="653"/>
      <c r="E3" s="638"/>
      <c r="F3" s="638"/>
      <c r="G3" s="638"/>
      <c r="H3" s="638"/>
      <c r="I3" s="638"/>
      <c r="J3" s="774"/>
      <c r="K3" s="775"/>
      <c r="L3" s="775"/>
      <c r="M3" s="776"/>
      <c r="N3" s="761"/>
      <c r="O3" s="762"/>
      <c r="P3" s="763"/>
      <c r="Q3" s="769"/>
      <c r="R3" s="770"/>
      <c r="S3" s="4" t="s">
        <v>90</v>
      </c>
      <c r="T3" s="741">
        <f>G7+G11+G16+G23+K7+K11+K16+K23+O7+O23+W7+W16+W23+AA7+AA11+AA16+AA23</f>
        <v>0</v>
      </c>
      <c r="U3" s="742"/>
      <c r="V3" s="743"/>
      <c r="W3" s="756"/>
      <c r="X3" s="757"/>
      <c r="Y3" s="757"/>
      <c r="Z3" s="757"/>
      <c r="AA3" s="758"/>
      <c r="AC3" s="5"/>
    </row>
    <row r="4" spans="1:70" ht="18.95" customHeight="1">
      <c r="A4" s="714" t="s">
        <v>38</v>
      </c>
      <c r="B4" s="715"/>
      <c r="C4" s="715"/>
      <c r="D4" s="6" t="s">
        <v>121</v>
      </c>
      <c r="E4" s="7"/>
      <c r="F4" s="8" t="s">
        <v>39</v>
      </c>
      <c r="G4" s="9" t="s">
        <v>40</v>
      </c>
      <c r="H4" s="6" t="s">
        <v>12</v>
      </c>
      <c r="I4" s="7"/>
      <c r="J4" s="8" t="s">
        <v>39</v>
      </c>
      <c r="K4" s="9" t="s">
        <v>40</v>
      </c>
      <c r="L4" s="10" t="s">
        <v>129</v>
      </c>
      <c r="M4" s="7"/>
      <c r="N4" s="8" t="s">
        <v>39</v>
      </c>
      <c r="O4" s="9" t="s">
        <v>40</v>
      </c>
      <c r="P4" s="11" t="s">
        <v>130</v>
      </c>
      <c r="Q4" s="7"/>
      <c r="R4" s="8" t="s">
        <v>39</v>
      </c>
      <c r="S4" s="9" t="s">
        <v>40</v>
      </c>
      <c r="T4" s="11" t="s">
        <v>131</v>
      </c>
      <c r="U4" s="7"/>
      <c r="V4" s="8" t="s">
        <v>39</v>
      </c>
      <c r="W4" s="9" t="s">
        <v>40</v>
      </c>
      <c r="X4" s="11" t="s">
        <v>119</v>
      </c>
      <c r="Y4" s="7"/>
      <c r="Z4" s="8" t="s">
        <v>39</v>
      </c>
      <c r="AA4" s="9" t="s">
        <v>40</v>
      </c>
      <c r="AB4" s="12"/>
      <c r="AC4" s="716" t="s">
        <v>221</v>
      </c>
      <c r="AG4" s="13"/>
    </row>
    <row r="5" spans="1:70" s="20" customFormat="1" ht="18" customHeight="1">
      <c r="A5" s="796" t="s">
        <v>171</v>
      </c>
      <c r="B5" s="797"/>
      <c r="C5" s="798"/>
      <c r="D5" s="780" t="s">
        <v>449</v>
      </c>
      <c r="E5" s="781"/>
      <c r="F5" s="781"/>
      <c r="G5" s="782"/>
      <c r="H5" s="274"/>
      <c r="I5" s="215"/>
      <c r="J5" s="174"/>
      <c r="K5" s="513"/>
      <c r="L5" s="777" t="s">
        <v>321</v>
      </c>
      <c r="M5" s="778"/>
      <c r="N5" s="778"/>
      <c r="O5" s="779"/>
      <c r="P5" s="173"/>
      <c r="Q5" s="215"/>
      <c r="R5" s="174"/>
      <c r="S5" s="248"/>
      <c r="T5" s="14" t="s">
        <v>415</v>
      </c>
      <c r="U5" s="15"/>
      <c r="V5" s="16">
        <v>350</v>
      </c>
      <c r="W5" s="318"/>
      <c r="X5" s="14" t="s">
        <v>170</v>
      </c>
      <c r="Y5" s="15"/>
      <c r="Z5" s="16">
        <v>1750</v>
      </c>
      <c r="AA5" s="318"/>
      <c r="AB5" s="19"/>
      <c r="AC5" s="716"/>
      <c r="AD5" s="2"/>
      <c r="AE5" s="13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s="20" customFormat="1" ht="18" customHeight="1">
      <c r="A6" s="799"/>
      <c r="B6" s="800"/>
      <c r="C6" s="801"/>
      <c r="D6" s="259" t="s">
        <v>320</v>
      </c>
      <c r="E6" s="233" t="s">
        <v>15</v>
      </c>
      <c r="F6" s="25">
        <v>6000</v>
      </c>
      <c r="G6" s="318"/>
      <c r="H6" s="259" t="s">
        <v>320</v>
      </c>
      <c r="I6" s="296" t="s">
        <v>446</v>
      </c>
      <c r="J6" s="25">
        <v>100</v>
      </c>
      <c r="K6" s="495"/>
      <c r="L6" s="192" t="s">
        <v>320</v>
      </c>
      <c r="M6" s="233" t="s">
        <v>356</v>
      </c>
      <c r="N6" s="25">
        <v>300</v>
      </c>
      <c r="O6" s="319"/>
      <c r="P6" s="105"/>
      <c r="Q6" s="24"/>
      <c r="R6" s="25"/>
      <c r="S6" s="92"/>
      <c r="T6" s="23"/>
      <c r="U6" s="24"/>
      <c r="V6" s="25"/>
      <c r="W6" s="27"/>
      <c r="X6" s="23"/>
      <c r="Y6" s="24"/>
      <c r="Z6" s="25"/>
      <c r="AA6" s="27"/>
      <c r="AB6" s="26"/>
      <c r="AC6" s="71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s="20" customFormat="1" ht="18" customHeight="1">
      <c r="A7" s="81" t="s">
        <v>117</v>
      </c>
      <c r="B7" s="187"/>
      <c r="C7" s="188">
        <f>SUM(F7,J7,N7,V7,Z7)</f>
        <v>8500</v>
      </c>
      <c r="D7" s="38" t="s">
        <v>16</v>
      </c>
      <c r="E7" s="235"/>
      <c r="F7" s="40">
        <f>SUM(F5:F6)</f>
        <v>6000</v>
      </c>
      <c r="G7" s="283">
        <f>SUM(G5:G6)</f>
        <v>0</v>
      </c>
      <c r="H7" s="38" t="s">
        <v>30</v>
      </c>
      <c r="I7" s="39"/>
      <c r="J7" s="524">
        <f>SUM(J5:J6)</f>
        <v>100</v>
      </c>
      <c r="K7" s="493">
        <f>SUM(K5:K6)</f>
        <v>0</v>
      </c>
      <c r="L7" s="38" t="s">
        <v>299</v>
      </c>
      <c r="M7" s="39"/>
      <c r="N7" s="40">
        <f>SUM(N5:N6)</f>
        <v>300</v>
      </c>
      <c r="O7" s="283">
        <f>SUM(O5:O6)</f>
        <v>0</v>
      </c>
      <c r="P7" s="38"/>
      <c r="Q7" s="39"/>
      <c r="R7" s="40"/>
      <c r="S7" s="41"/>
      <c r="T7" s="38" t="s">
        <v>169</v>
      </c>
      <c r="U7" s="39"/>
      <c r="V7" s="40">
        <f>SUM(V5:V6)</f>
        <v>350</v>
      </c>
      <c r="W7" s="283">
        <f>SUM(W5:W6)</f>
        <v>0</v>
      </c>
      <c r="X7" s="38" t="s">
        <v>169</v>
      </c>
      <c r="Y7" s="39"/>
      <c r="Z7" s="40">
        <f>SUM(Z5:Z6)</f>
        <v>1750</v>
      </c>
      <c r="AA7" s="283">
        <f>SUM(AA5:AA6)</f>
        <v>0</v>
      </c>
      <c r="AB7" s="26"/>
      <c r="AC7" s="716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s="20" customFormat="1" ht="18" customHeight="1">
      <c r="A8" s="791" t="s">
        <v>123</v>
      </c>
      <c r="B8" s="789" t="s">
        <v>122</v>
      </c>
      <c r="C8" s="172" t="s">
        <v>177</v>
      </c>
      <c r="D8" s="173" t="s">
        <v>83</v>
      </c>
      <c r="E8" s="236" t="s">
        <v>15</v>
      </c>
      <c r="F8" s="174">
        <v>2800</v>
      </c>
      <c r="G8" s="320"/>
      <c r="H8" s="77" t="s">
        <v>83</v>
      </c>
      <c r="I8" s="195" t="s">
        <v>445</v>
      </c>
      <c r="J8" s="76">
        <v>110</v>
      </c>
      <c r="K8" s="514"/>
      <c r="L8" s="77"/>
      <c r="M8" s="75"/>
      <c r="N8" s="76"/>
      <c r="O8" s="17"/>
      <c r="P8" s="77"/>
      <c r="Q8" s="75"/>
      <c r="R8" s="76"/>
      <c r="S8" s="175"/>
      <c r="T8" s="77"/>
      <c r="U8" s="75"/>
      <c r="V8" s="76"/>
      <c r="W8" s="17"/>
      <c r="X8" s="214" t="s">
        <v>179</v>
      </c>
      <c r="Y8" s="215"/>
      <c r="Z8" s="76">
        <v>410</v>
      </c>
      <c r="AA8" s="320"/>
      <c r="AB8" s="26"/>
      <c r="AC8" s="716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s="20" customFormat="1" ht="18" customHeight="1">
      <c r="A9" s="792"/>
      <c r="B9" s="790"/>
      <c r="C9" s="98" t="s">
        <v>191</v>
      </c>
      <c r="D9" s="112" t="s">
        <v>172</v>
      </c>
      <c r="E9" s="234" t="s">
        <v>15</v>
      </c>
      <c r="F9" s="25">
        <v>3150</v>
      </c>
      <c r="G9" s="318"/>
      <c r="H9" s="23" t="s">
        <v>172</v>
      </c>
      <c r="I9" s="296" t="s">
        <v>445</v>
      </c>
      <c r="J9" s="25">
        <v>110</v>
      </c>
      <c r="K9" s="496"/>
      <c r="L9" s="32"/>
      <c r="M9" s="24"/>
      <c r="N9" s="25"/>
      <c r="O9" s="27"/>
      <c r="P9" s="23"/>
      <c r="Q9" s="24"/>
      <c r="R9" s="25"/>
      <c r="S9" s="28"/>
      <c r="T9" s="23"/>
      <c r="U9" s="24"/>
      <c r="V9" s="25"/>
      <c r="W9" s="17"/>
      <c r="X9" s="109" t="s">
        <v>180</v>
      </c>
      <c r="Y9" s="69"/>
      <c r="Z9" s="70">
        <v>880</v>
      </c>
      <c r="AA9" s="322"/>
      <c r="AB9" s="19"/>
      <c r="AC9" s="716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s="20" customFormat="1" ht="18" customHeight="1">
      <c r="A10" s="793"/>
      <c r="B10" s="790"/>
      <c r="C10" s="115" t="s">
        <v>178</v>
      </c>
      <c r="D10" s="33" t="s">
        <v>174</v>
      </c>
      <c r="E10" s="233" t="s">
        <v>15</v>
      </c>
      <c r="F10" s="30">
        <v>590</v>
      </c>
      <c r="G10" s="319"/>
      <c r="H10" s="23" t="s">
        <v>174</v>
      </c>
      <c r="I10" s="296" t="s">
        <v>445</v>
      </c>
      <c r="J10" s="25">
        <v>70</v>
      </c>
      <c r="K10" s="495"/>
      <c r="L10" s="32"/>
      <c r="M10" s="24"/>
      <c r="N10" s="25"/>
      <c r="O10" s="27"/>
      <c r="P10" s="32"/>
      <c r="Q10" s="24"/>
      <c r="R10" s="25"/>
      <c r="S10" s="27"/>
      <c r="T10" s="23"/>
      <c r="U10" s="24"/>
      <c r="V10" s="25"/>
      <c r="W10" s="27"/>
      <c r="X10" s="33" t="s">
        <v>174</v>
      </c>
      <c r="Y10" s="24"/>
      <c r="Z10" s="91">
        <v>230</v>
      </c>
      <c r="AA10" s="319"/>
      <c r="AB10" s="19"/>
      <c r="AC10" s="716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1:70" s="20" customFormat="1" ht="18" customHeight="1">
      <c r="A11" s="179" t="s">
        <v>82</v>
      </c>
      <c r="B11" s="189"/>
      <c r="C11" s="80">
        <f>SUM(F11,J11,Z11)</f>
        <v>8350</v>
      </c>
      <c r="D11" s="38" t="s">
        <v>169</v>
      </c>
      <c r="E11" s="235"/>
      <c r="F11" s="40">
        <f>SUM(F8:F10)</f>
        <v>6540</v>
      </c>
      <c r="G11" s="283">
        <f>SUM(G8:G10)</f>
        <v>0</v>
      </c>
      <c r="H11" s="38" t="s">
        <v>30</v>
      </c>
      <c r="I11" s="39"/>
      <c r="J11" s="85">
        <f>SUM(J8:J10)</f>
        <v>290</v>
      </c>
      <c r="K11" s="493">
        <f>SUM(K8:K10)</f>
        <v>0</v>
      </c>
      <c r="L11" s="88"/>
      <c r="M11" s="84"/>
      <c r="N11" s="85"/>
      <c r="O11" s="86"/>
      <c r="P11" s="88"/>
      <c r="Q11" s="84"/>
      <c r="R11" s="85"/>
      <c r="S11" s="86"/>
      <c r="T11" s="87"/>
      <c r="U11" s="84"/>
      <c r="V11" s="85"/>
      <c r="W11" s="86"/>
      <c r="X11" s="38" t="s">
        <v>169</v>
      </c>
      <c r="Y11" s="39"/>
      <c r="Z11" s="285">
        <f>SUM(Z8:Z10)</f>
        <v>1520</v>
      </c>
      <c r="AA11" s="283">
        <f>SUM(AA8:AA10)</f>
        <v>0</v>
      </c>
      <c r="AB11" s="26"/>
      <c r="AC11" s="71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s="20" customFormat="1" ht="18" customHeight="1">
      <c r="A12" s="786" t="s">
        <v>127</v>
      </c>
      <c r="B12" s="176"/>
      <c r="C12" s="119" t="s">
        <v>192</v>
      </c>
      <c r="D12" s="14" t="s">
        <v>41</v>
      </c>
      <c r="E12" s="236" t="s">
        <v>15</v>
      </c>
      <c r="F12" s="16">
        <v>2050</v>
      </c>
      <c r="G12" s="320"/>
      <c r="H12" s="14" t="s">
        <v>41</v>
      </c>
      <c r="I12" s="295" t="s">
        <v>445</v>
      </c>
      <c r="J12" s="16">
        <v>100</v>
      </c>
      <c r="K12" s="496"/>
      <c r="L12" s="14"/>
      <c r="M12" s="15"/>
      <c r="N12" s="16"/>
      <c r="O12" s="17"/>
      <c r="P12" s="14"/>
      <c r="Q12" s="15"/>
      <c r="R12" s="16"/>
      <c r="S12" s="17"/>
      <c r="U12" s="422"/>
      <c r="V12" s="423"/>
      <c r="W12" s="318"/>
      <c r="X12" s="216" t="s">
        <v>173</v>
      </c>
      <c r="Y12" s="110"/>
      <c r="Z12" s="111">
        <v>960</v>
      </c>
      <c r="AA12" s="321"/>
      <c r="AB12" s="26"/>
      <c r="AC12" s="716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20" customFormat="1" ht="18" customHeight="1">
      <c r="A13" s="787"/>
      <c r="B13" s="794" t="s">
        <v>124</v>
      </c>
      <c r="C13" s="101" t="s">
        <v>125</v>
      </c>
      <c r="D13" s="78" t="s">
        <v>175</v>
      </c>
      <c r="E13" s="233" t="s">
        <v>15</v>
      </c>
      <c r="F13" s="16">
        <v>2200</v>
      </c>
      <c r="G13" s="318"/>
      <c r="H13" s="33" t="s">
        <v>175</v>
      </c>
      <c r="I13" s="475" t="s">
        <v>445</v>
      </c>
      <c r="J13" s="30">
        <v>230</v>
      </c>
      <c r="K13" s="494"/>
      <c r="L13" s="33"/>
      <c r="M13" s="29"/>
      <c r="N13" s="30"/>
      <c r="O13" s="31"/>
      <c r="P13" s="33"/>
      <c r="Q13" s="29"/>
      <c r="R13" s="30"/>
      <c r="S13" s="31"/>
      <c r="T13" s="245"/>
      <c r="U13" s="180"/>
      <c r="V13" s="159"/>
      <c r="W13" s="156"/>
      <c r="X13" s="217"/>
      <c r="Y13" s="180"/>
      <c r="Z13" s="159"/>
      <c r="AA13" s="218"/>
      <c r="AB13" s="19"/>
      <c r="AC13" s="716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20" customFormat="1" ht="18" customHeight="1">
      <c r="A14" s="787"/>
      <c r="B14" s="795"/>
      <c r="C14" s="98" t="s">
        <v>126</v>
      </c>
      <c r="D14" s="117" t="s">
        <v>176</v>
      </c>
      <c r="E14" s="241" t="s">
        <v>15</v>
      </c>
      <c r="F14" s="25">
        <v>2000</v>
      </c>
      <c r="G14" s="318"/>
      <c r="H14" s="33" t="s">
        <v>176</v>
      </c>
      <c r="I14" s="475" t="s">
        <v>445</v>
      </c>
      <c r="J14" s="30">
        <v>40</v>
      </c>
      <c r="K14" s="511"/>
      <c r="L14" s="35"/>
      <c r="M14" s="29"/>
      <c r="N14" s="30"/>
      <c r="O14" s="31"/>
      <c r="P14" s="33"/>
      <c r="Q14" s="234"/>
      <c r="R14" s="30"/>
      <c r="S14" s="395"/>
      <c r="T14" s="244" t="s">
        <v>416</v>
      </c>
      <c r="U14" s="29"/>
      <c r="V14" s="30">
        <v>150</v>
      </c>
      <c r="W14" s="268"/>
      <c r="X14" s="193" t="s">
        <v>451</v>
      </c>
      <c r="Y14" s="90"/>
      <c r="Z14" s="97">
        <v>780</v>
      </c>
      <c r="AA14" s="318"/>
      <c r="AB14" s="19"/>
      <c r="AC14" s="716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20" customFormat="1" ht="18" customHeight="1">
      <c r="A15" s="788"/>
      <c r="B15" s="155"/>
      <c r="C15" s="182"/>
      <c r="D15" s="276"/>
      <c r="E15" s="239"/>
      <c r="G15" s="286"/>
      <c r="H15" s="23"/>
      <c r="I15" s="24"/>
      <c r="J15" s="25"/>
      <c r="K15" s="495"/>
      <c r="L15" s="105"/>
      <c r="M15" s="24"/>
      <c r="N15" s="25"/>
      <c r="O15" s="27"/>
      <c r="P15" s="105"/>
      <c r="Q15" s="24"/>
      <c r="R15" s="25"/>
      <c r="S15" s="27"/>
      <c r="T15" s="246"/>
      <c r="U15" s="24"/>
      <c r="V15" s="25"/>
      <c r="W15" s="31"/>
      <c r="X15" s="116" t="s">
        <v>181</v>
      </c>
      <c r="Y15" s="24"/>
      <c r="Z15" s="25">
        <v>270</v>
      </c>
      <c r="AA15" s="319"/>
      <c r="AB15" s="13"/>
      <c r="AC15" s="716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20" customFormat="1" ht="18" customHeight="1">
      <c r="A16" s="114" t="s">
        <v>167</v>
      </c>
      <c r="B16" s="169"/>
      <c r="C16" s="80">
        <f>F16+J16+V16+Z16</f>
        <v>8780</v>
      </c>
      <c r="D16" s="38" t="s">
        <v>169</v>
      </c>
      <c r="E16" s="235"/>
      <c r="F16" s="40">
        <f>SUM(F12:F14)</f>
        <v>6250</v>
      </c>
      <c r="G16" s="283">
        <f>SUM(G12:G14)</f>
        <v>0</v>
      </c>
      <c r="H16" s="38" t="s">
        <v>169</v>
      </c>
      <c r="I16" s="39"/>
      <c r="J16" s="40">
        <f>SUM(J12:J15)</f>
        <v>370</v>
      </c>
      <c r="K16" s="515">
        <f>SUM(K12:K15)</f>
        <v>0</v>
      </c>
      <c r="L16" s="88"/>
      <c r="M16" s="39"/>
      <c r="N16" s="40"/>
      <c r="O16" s="86"/>
      <c r="P16" s="38"/>
      <c r="Q16" s="39"/>
      <c r="R16" s="40"/>
      <c r="S16" s="281"/>
      <c r="T16" s="38" t="s">
        <v>169</v>
      </c>
      <c r="U16" s="39"/>
      <c r="V16" s="40">
        <f>SUM(V12:V15)</f>
        <v>150</v>
      </c>
      <c r="W16" s="283">
        <f>SUM(W12:W15)</f>
        <v>0</v>
      </c>
      <c r="X16" s="38" t="s">
        <v>169</v>
      </c>
      <c r="Y16" s="39"/>
      <c r="Z16" s="40">
        <f>SUM(Z12:Z15)</f>
        <v>2010</v>
      </c>
      <c r="AA16" s="283">
        <f>SUM(AA12:AA15)</f>
        <v>0</v>
      </c>
      <c r="AB16" s="13"/>
      <c r="AC16" s="716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20" customFormat="1" ht="18" customHeight="1">
      <c r="A17" s="783" t="s">
        <v>182</v>
      </c>
      <c r="B17" s="170"/>
      <c r="C17" s="118"/>
      <c r="D17" s="14" t="s">
        <v>309</v>
      </c>
      <c r="E17" s="232" t="s">
        <v>382</v>
      </c>
      <c r="F17" s="16">
        <v>3150</v>
      </c>
      <c r="G17" s="320"/>
      <c r="H17" s="113" t="s">
        <v>437</v>
      </c>
      <c r="I17" s="393" t="s">
        <v>445</v>
      </c>
      <c r="J17" s="97">
        <v>80</v>
      </c>
      <c r="K17" s="494"/>
      <c r="L17" s="516" t="s">
        <v>14</v>
      </c>
      <c r="M17" s="15"/>
      <c r="N17" s="16">
        <v>450</v>
      </c>
      <c r="O17" s="318"/>
      <c r="P17" s="79"/>
      <c r="Q17" s="15"/>
      <c r="R17" s="16"/>
      <c r="S17" s="17"/>
      <c r="T17" s="225" t="s">
        <v>417</v>
      </c>
      <c r="U17" s="15"/>
      <c r="V17" s="16">
        <v>400</v>
      </c>
      <c r="W17" s="320"/>
      <c r="X17" s="14" t="s">
        <v>197</v>
      </c>
      <c r="Y17" s="15"/>
      <c r="Z17" s="16">
        <v>1140</v>
      </c>
      <c r="AA17" s="320"/>
      <c r="AB17" s="13"/>
      <c r="AC17" s="716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20" customFormat="1" ht="18" customHeight="1">
      <c r="A18" s="784"/>
      <c r="B18" s="171"/>
      <c r="C18" s="127"/>
      <c r="D18" s="63" t="s">
        <v>310</v>
      </c>
      <c r="E18" s="233" t="s">
        <v>382</v>
      </c>
      <c r="F18" s="25">
        <v>4200</v>
      </c>
      <c r="G18" s="318"/>
      <c r="H18" s="23" t="s">
        <v>438</v>
      </c>
      <c r="I18" s="296" t="s">
        <v>445</v>
      </c>
      <c r="J18" s="25">
        <v>100</v>
      </c>
      <c r="K18" s="504"/>
      <c r="L18" s="32"/>
      <c r="M18" s="24"/>
      <c r="N18" s="25"/>
      <c r="O18" s="27"/>
      <c r="P18" s="32"/>
      <c r="Q18" s="24"/>
      <c r="R18" s="25"/>
      <c r="S18" s="27"/>
      <c r="T18" s="32"/>
      <c r="U18" s="24"/>
      <c r="V18" s="25"/>
      <c r="W18" s="27"/>
      <c r="X18" s="23" t="s">
        <v>2</v>
      </c>
      <c r="Y18" s="24"/>
      <c r="Z18" s="16">
        <v>140</v>
      </c>
      <c r="AA18" s="318"/>
      <c r="AB18" s="13"/>
      <c r="AC18" s="716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20" customFormat="1" ht="18" customHeight="1">
      <c r="A19" s="784"/>
      <c r="B19" s="171"/>
      <c r="C19" s="104"/>
      <c r="D19" s="23" t="s">
        <v>311</v>
      </c>
      <c r="E19" s="233" t="s">
        <v>15</v>
      </c>
      <c r="F19" s="25">
        <v>3400</v>
      </c>
      <c r="G19" s="318"/>
      <c r="H19" s="71" t="s">
        <v>311</v>
      </c>
      <c r="I19" s="295" t="s">
        <v>445</v>
      </c>
      <c r="J19" s="16">
        <v>100</v>
      </c>
      <c r="K19" s="496"/>
      <c r="L19" s="32"/>
      <c r="M19" s="24"/>
      <c r="N19" s="25"/>
      <c r="O19" s="27"/>
      <c r="P19" s="32"/>
      <c r="Q19" s="24"/>
      <c r="R19" s="25"/>
      <c r="S19" s="27"/>
      <c r="T19" s="32"/>
      <c r="U19" s="24"/>
      <c r="V19" s="25"/>
      <c r="W19" s="27"/>
      <c r="X19" s="23" t="s">
        <v>3</v>
      </c>
      <c r="Y19" s="24"/>
      <c r="Z19" s="16">
        <v>20</v>
      </c>
      <c r="AA19" s="318"/>
      <c r="AB19" s="13"/>
      <c r="AC19" s="716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20" customFormat="1" ht="18" customHeight="1">
      <c r="A20" s="784"/>
      <c r="B20" s="171"/>
      <c r="C20" s="121" t="s">
        <v>283</v>
      </c>
      <c r="D20" s="23" t="s">
        <v>184</v>
      </c>
      <c r="E20" s="233" t="s">
        <v>15</v>
      </c>
      <c r="F20" s="25">
        <v>450</v>
      </c>
      <c r="G20" s="318"/>
      <c r="H20" s="23" t="s">
        <v>184</v>
      </c>
      <c r="I20" s="296" t="s">
        <v>445</v>
      </c>
      <c r="J20" s="25">
        <v>10</v>
      </c>
      <c r="K20" s="495"/>
      <c r="L20" s="32"/>
      <c r="M20" s="24"/>
      <c r="N20" s="25"/>
      <c r="O20" s="27"/>
      <c r="P20" s="32"/>
      <c r="Q20" s="24"/>
      <c r="R20" s="25"/>
      <c r="S20" s="27"/>
      <c r="T20" s="32"/>
      <c r="U20" s="24"/>
      <c r="V20" s="25"/>
      <c r="W20" s="27"/>
      <c r="X20" s="32"/>
      <c r="Y20" s="24"/>
      <c r="Z20" s="25"/>
      <c r="AA20" s="27"/>
      <c r="AB20" s="13"/>
      <c r="AC20" s="716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20" customFormat="1" ht="18" customHeight="1">
      <c r="A21" s="784"/>
      <c r="B21" s="171"/>
      <c r="C21" s="122"/>
      <c r="D21" s="23" t="s">
        <v>185</v>
      </c>
      <c r="E21" s="233" t="s">
        <v>15</v>
      </c>
      <c r="F21" s="25">
        <v>1800</v>
      </c>
      <c r="G21" s="318"/>
      <c r="H21" s="113" t="s">
        <v>185</v>
      </c>
      <c r="I21" s="393" t="s">
        <v>445</v>
      </c>
      <c r="J21" s="97">
        <v>40</v>
      </c>
      <c r="K21" s="494"/>
      <c r="L21" s="32"/>
      <c r="M21" s="24"/>
      <c r="N21" s="25"/>
      <c r="O21" s="27"/>
      <c r="P21" s="32"/>
      <c r="Q21" s="24"/>
      <c r="R21" s="25"/>
      <c r="S21" s="27"/>
      <c r="T21" s="32"/>
      <c r="U21" s="24"/>
      <c r="V21" s="25"/>
      <c r="W21" s="27"/>
      <c r="X21" s="23"/>
      <c r="Y21" s="24"/>
      <c r="Z21" s="25"/>
      <c r="AA21" s="27"/>
      <c r="AB21" s="13"/>
      <c r="AC21" s="716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20" customFormat="1" ht="18" customHeight="1">
      <c r="A22" s="785"/>
      <c r="B22" s="181"/>
      <c r="C22" s="115" t="s">
        <v>284</v>
      </c>
      <c r="D22" s="23" t="s">
        <v>188</v>
      </c>
      <c r="E22" s="234" t="s">
        <v>15</v>
      </c>
      <c r="F22" s="25">
        <v>470</v>
      </c>
      <c r="G22" s="319"/>
      <c r="H22" s="23" t="s">
        <v>188</v>
      </c>
      <c r="I22" s="296" t="s">
        <v>445</v>
      </c>
      <c r="J22" s="25">
        <v>20</v>
      </c>
      <c r="K22" s="495"/>
      <c r="L22" s="35"/>
      <c r="M22" s="29"/>
      <c r="N22" s="30"/>
      <c r="O22" s="31"/>
      <c r="P22" s="35"/>
      <c r="Q22" s="29"/>
      <c r="R22" s="30"/>
      <c r="S22" s="31"/>
      <c r="T22" s="35"/>
      <c r="U22" s="29"/>
      <c r="V22" s="30"/>
      <c r="W22" s="31"/>
      <c r="X22" s="33"/>
      <c r="Y22" s="29"/>
      <c r="Z22" s="30"/>
      <c r="AA22" s="31"/>
      <c r="AB22" s="13"/>
      <c r="AC22" s="716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20" customFormat="1" ht="18" customHeight="1">
      <c r="A23" s="36" t="s">
        <v>117</v>
      </c>
      <c r="B23" s="83"/>
      <c r="C23" s="80">
        <f>F23+J23+N23+V23+Z23</f>
        <v>15970</v>
      </c>
      <c r="D23" s="38" t="s">
        <v>166</v>
      </c>
      <c r="E23" s="139"/>
      <c r="F23" s="152">
        <f>SUM(F17:F22)</f>
        <v>13470</v>
      </c>
      <c r="G23" s="283">
        <f>SUM(G17:G22)</f>
        <v>0</v>
      </c>
      <c r="H23" s="38" t="s">
        <v>30</v>
      </c>
      <c r="I23" s="39"/>
      <c r="J23" s="85">
        <f>SUM(J17:J22)</f>
        <v>350</v>
      </c>
      <c r="K23" s="493">
        <f>SUM(K17:K22)</f>
        <v>0</v>
      </c>
      <c r="L23" s="38" t="s">
        <v>169</v>
      </c>
      <c r="M23" s="39"/>
      <c r="N23" s="40">
        <f>SUM(N17:N22)</f>
        <v>450</v>
      </c>
      <c r="O23" s="283">
        <f>SUM(O17:O22)</f>
        <v>0</v>
      </c>
      <c r="P23" s="88"/>
      <c r="Q23" s="39"/>
      <c r="R23" s="40"/>
      <c r="S23" s="86"/>
      <c r="T23" s="38" t="s">
        <v>169</v>
      </c>
      <c r="U23" s="39"/>
      <c r="V23" s="40">
        <f>SUM(V17:V22)</f>
        <v>400</v>
      </c>
      <c r="W23" s="283">
        <f>SUM(W17:W22)</f>
        <v>0</v>
      </c>
      <c r="X23" s="38" t="s">
        <v>169</v>
      </c>
      <c r="Y23" s="39"/>
      <c r="Z23" s="40">
        <f>SUM(Z17:Z22)</f>
        <v>1300</v>
      </c>
      <c r="AA23" s="283">
        <f>SUM(AA17:AA22)</f>
        <v>0</v>
      </c>
      <c r="AB23" s="13"/>
      <c r="AC23" s="716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s="20" customFormat="1" ht="18" customHeight="1">
      <c r="A24" s="111"/>
      <c r="B24" s="111"/>
      <c r="C24" s="111"/>
      <c r="D24" s="50" t="s">
        <v>322</v>
      </c>
      <c r="E24" s="142"/>
      <c r="F24" s="165"/>
      <c r="G24" s="166"/>
      <c r="H24" s="167"/>
      <c r="I24" s="110"/>
      <c r="J24" s="111"/>
      <c r="K24" s="168"/>
      <c r="L24" s="164"/>
      <c r="M24" s="110"/>
      <c r="N24" s="111"/>
      <c r="O24" s="166"/>
      <c r="Q24" s="110"/>
      <c r="R24" s="111"/>
      <c r="S24" s="168"/>
      <c r="T24" s="164"/>
      <c r="U24" s="110"/>
      <c r="V24" s="111"/>
      <c r="W24" s="166"/>
      <c r="X24" s="164"/>
      <c r="Y24" s="110"/>
      <c r="Z24" s="111"/>
      <c r="AA24" s="166"/>
      <c r="AB24" s="13"/>
      <c r="AC24" s="133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s="20" customFormat="1" ht="18" customHeight="1">
      <c r="A25" s="13"/>
      <c r="B25" s="13"/>
      <c r="C25" s="133"/>
      <c r="D25" s="50" t="s">
        <v>388</v>
      </c>
      <c r="E25" s="2"/>
      <c r="F25" s="2"/>
      <c r="G25" s="2"/>
      <c r="H25" s="2"/>
      <c r="I25" s="2"/>
      <c r="J25" s="50" t="s">
        <v>293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70" s="20" customFormat="1" ht="18" customHeight="1">
      <c r="A26" s="13"/>
      <c r="B26" s="13"/>
      <c r="C26" s="13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70" s="20" customFormat="1" ht="18" customHeight="1">
      <c r="A27" s="43"/>
      <c r="B27" s="43"/>
      <c r="C27" s="13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44" t="s">
        <v>143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70" s="20" customFormat="1" ht="15" customHeight="1">
      <c r="A28" s="44"/>
      <c r="B28" s="44"/>
      <c r="E28" s="45"/>
      <c r="F28" s="44"/>
      <c r="G28" s="46"/>
      <c r="H28" s="44"/>
      <c r="I28" s="45"/>
      <c r="J28" s="44"/>
      <c r="K28" s="47"/>
      <c r="L28" s="44"/>
      <c r="M28" s="45"/>
      <c r="N28" s="44"/>
      <c r="O28" s="47"/>
      <c r="P28" s="44"/>
      <c r="Q28" s="45"/>
      <c r="R28" s="44"/>
      <c r="S28" s="47"/>
      <c r="T28" s="44"/>
      <c r="U28" s="45"/>
      <c r="V28" s="44"/>
      <c r="W28" s="47"/>
      <c r="X28" s="44"/>
      <c r="Y28" s="45"/>
      <c r="Z28" s="44"/>
      <c r="AA28" s="47"/>
      <c r="AB28" s="48"/>
      <c r="AC28" s="49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</row>
    <row r="29" spans="1:70" s="20" customFormat="1" ht="15" customHeight="1">
      <c r="A29" s="44"/>
      <c r="B29" s="44"/>
      <c r="E29" s="45"/>
      <c r="F29" s="44"/>
      <c r="G29" s="47"/>
      <c r="H29" s="44"/>
      <c r="I29" s="45"/>
      <c r="J29" s="44"/>
      <c r="K29" s="47"/>
      <c r="L29" s="44"/>
      <c r="M29" s="45"/>
      <c r="N29" s="44"/>
      <c r="O29" s="47"/>
      <c r="R29" s="44"/>
      <c r="S29" s="47"/>
      <c r="T29" s="44"/>
      <c r="U29" s="45"/>
      <c r="V29" s="44"/>
      <c r="W29" s="47"/>
      <c r="Y29" s="45"/>
      <c r="Z29" s="44"/>
      <c r="AA29" s="47"/>
      <c r="AB29" s="48"/>
      <c r="AC29" s="49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</row>
    <row r="30" spans="1:70" s="20" customFormat="1" ht="15" customHeight="1">
      <c r="A30" s="44"/>
      <c r="B30" s="44"/>
      <c r="C30" s="51"/>
      <c r="E30" s="45"/>
      <c r="F30" s="44"/>
      <c r="G30" s="47"/>
      <c r="H30" s="44"/>
      <c r="I30" s="45"/>
      <c r="J30" s="44"/>
      <c r="K30" s="47"/>
      <c r="L30" s="44"/>
      <c r="M30" s="45"/>
      <c r="N30" s="44"/>
      <c r="O30" s="47"/>
      <c r="P30" s="44"/>
      <c r="Q30" s="45"/>
      <c r="R30" s="44"/>
      <c r="S30" s="47"/>
      <c r="T30" s="44"/>
      <c r="U30" s="45"/>
      <c r="V30" s="44"/>
      <c r="W30" s="47"/>
      <c r="Y30" s="45"/>
      <c r="Z30" s="44"/>
      <c r="AA30" s="47"/>
      <c r="AB30" s="48"/>
      <c r="AC30" s="49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1:70" s="20" customFormat="1" ht="15" customHeight="1">
      <c r="A31" s="44"/>
      <c r="B31" s="44"/>
      <c r="C31" s="52"/>
      <c r="D31" s="53"/>
      <c r="E31" s="45"/>
      <c r="F31" s="44"/>
      <c r="G31" s="54"/>
      <c r="H31" s="53"/>
      <c r="I31" s="55"/>
      <c r="J31" s="44"/>
      <c r="K31" s="54"/>
      <c r="L31" s="44"/>
      <c r="M31" s="45"/>
      <c r="N31" s="44"/>
      <c r="O31" s="46"/>
      <c r="P31" s="53"/>
      <c r="Q31" s="55"/>
      <c r="R31" s="44"/>
      <c r="S31" s="54"/>
      <c r="T31" s="53"/>
      <c r="U31" s="55"/>
      <c r="V31" s="44"/>
      <c r="W31" s="54"/>
      <c r="Y31" s="45"/>
      <c r="AA31" s="46"/>
      <c r="AB31" s="44"/>
      <c r="AC31" s="49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</row>
    <row r="32" spans="1:70" s="20" customFormat="1" ht="15" customHeight="1">
      <c r="A32" s="44"/>
      <c r="B32" s="44"/>
      <c r="C32" s="44"/>
      <c r="D32" s="44"/>
      <c r="E32" s="45"/>
      <c r="F32" s="44"/>
      <c r="G32" s="46"/>
      <c r="H32" s="44"/>
      <c r="I32" s="45"/>
      <c r="J32" s="44"/>
      <c r="K32" s="46"/>
      <c r="L32" s="44"/>
      <c r="M32" s="45"/>
      <c r="N32" s="44"/>
      <c r="O32" s="46"/>
      <c r="P32" s="44"/>
      <c r="Q32" s="45"/>
      <c r="R32" s="44"/>
      <c r="S32" s="46"/>
      <c r="T32" s="44"/>
      <c r="U32" s="45"/>
      <c r="V32" s="44"/>
      <c r="W32" s="46"/>
      <c r="X32" s="44"/>
      <c r="Y32" s="45"/>
      <c r="Z32" s="44"/>
      <c r="AA32" s="46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</row>
    <row r="33" spans="1:70" s="20" customFormat="1" ht="15" customHeight="1">
      <c r="A33" s="44"/>
      <c r="B33" s="44"/>
      <c r="C33" s="44"/>
      <c r="D33" s="44"/>
      <c r="E33" s="45"/>
      <c r="F33" s="44"/>
      <c r="G33" s="46"/>
      <c r="H33" s="44"/>
      <c r="I33" s="45"/>
      <c r="J33" s="44"/>
      <c r="K33" s="46"/>
      <c r="L33" s="44"/>
      <c r="M33" s="45"/>
      <c r="N33" s="44"/>
      <c r="O33" s="46"/>
      <c r="P33" s="44"/>
      <c r="Q33" s="45"/>
      <c r="R33" s="44"/>
      <c r="S33" s="46"/>
      <c r="T33" s="44"/>
      <c r="U33" s="45"/>
      <c r="V33" s="44"/>
      <c r="W33" s="46"/>
      <c r="X33" s="44"/>
      <c r="Y33" s="45"/>
      <c r="Z33" s="44"/>
      <c r="AA33" s="46"/>
      <c r="AB33" s="56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17.100000000000001" customHeight="1">
      <c r="A34" s="44"/>
      <c r="B34" s="44"/>
      <c r="C34" s="44"/>
      <c r="D34" s="44"/>
      <c r="E34" s="45"/>
      <c r="F34" s="44"/>
      <c r="G34" s="57"/>
      <c r="H34" s="44"/>
      <c r="I34" s="45"/>
      <c r="J34" s="44"/>
      <c r="K34" s="57"/>
      <c r="L34" s="44"/>
      <c r="M34" s="45"/>
      <c r="N34" s="44"/>
      <c r="O34" s="57"/>
      <c r="P34" s="44"/>
      <c r="Q34" s="45"/>
      <c r="R34" s="44"/>
      <c r="S34" s="57"/>
      <c r="T34" s="44"/>
      <c r="U34" s="45"/>
      <c r="V34" s="44"/>
      <c r="W34" s="57"/>
      <c r="X34" s="44"/>
      <c r="Y34" s="45"/>
      <c r="Z34" s="44"/>
      <c r="AA34" s="57"/>
    </row>
    <row r="35" spans="1:70" ht="17.100000000000001" customHeight="1">
      <c r="A35" s="44"/>
      <c r="B35" s="44"/>
      <c r="C35" s="44"/>
      <c r="D35" s="44"/>
      <c r="E35" s="45"/>
      <c r="F35" s="44"/>
      <c r="G35" s="57"/>
      <c r="H35" s="44"/>
      <c r="I35" s="45"/>
      <c r="J35" s="44"/>
      <c r="K35" s="57"/>
      <c r="L35" s="44"/>
      <c r="M35" s="45"/>
      <c r="N35" s="44"/>
      <c r="O35" s="57"/>
      <c r="P35" s="44"/>
      <c r="Q35" s="45"/>
      <c r="R35" s="44"/>
      <c r="S35" s="57"/>
      <c r="T35" s="44"/>
      <c r="U35" s="45"/>
      <c r="V35" s="44"/>
      <c r="W35" s="57"/>
      <c r="X35" s="44"/>
      <c r="Y35" s="45"/>
      <c r="Z35" s="44"/>
      <c r="AA35" s="57"/>
    </row>
    <row r="36" spans="1:70" ht="17.100000000000001" customHeight="1">
      <c r="A36" s="44"/>
      <c r="B36" s="44"/>
      <c r="C36" s="44"/>
      <c r="D36" s="44"/>
      <c r="E36" s="45"/>
      <c r="F36" s="44"/>
      <c r="G36" s="57"/>
      <c r="H36" s="44"/>
      <c r="I36" s="45"/>
      <c r="J36" s="44"/>
      <c r="K36" s="57"/>
      <c r="L36" s="44"/>
      <c r="M36" s="45"/>
      <c r="N36" s="44"/>
      <c r="O36" s="57"/>
      <c r="P36" s="44"/>
      <c r="Q36" s="45"/>
      <c r="R36" s="44"/>
      <c r="S36" s="57"/>
      <c r="T36" s="44"/>
      <c r="U36" s="45"/>
      <c r="V36" s="44"/>
      <c r="W36" s="57"/>
      <c r="X36" s="44"/>
      <c r="Y36" s="45"/>
      <c r="Z36" s="44"/>
      <c r="AA36" s="57"/>
    </row>
    <row r="37" spans="1:70" ht="17.100000000000001" customHeight="1">
      <c r="A37" s="44"/>
      <c r="B37" s="44"/>
      <c r="C37" s="44"/>
      <c r="D37" s="44"/>
      <c r="E37" s="45"/>
      <c r="F37" s="44"/>
      <c r="G37" s="57"/>
      <c r="H37" s="44"/>
      <c r="I37" s="45"/>
      <c r="J37" s="44"/>
      <c r="K37" s="57"/>
      <c r="L37" s="44"/>
      <c r="M37" s="45"/>
      <c r="N37" s="44"/>
      <c r="O37" s="57"/>
      <c r="P37" s="44"/>
      <c r="Q37" s="45"/>
      <c r="R37" s="44"/>
      <c r="S37" s="57"/>
      <c r="T37" s="44"/>
      <c r="U37" s="45"/>
      <c r="V37" s="44"/>
      <c r="W37" s="57"/>
      <c r="X37" s="44"/>
      <c r="Y37" s="45"/>
      <c r="Z37" s="44"/>
      <c r="AA37" s="57"/>
    </row>
    <row r="38" spans="1:70" ht="12">
      <c r="A38" s="44"/>
      <c r="B38" s="44"/>
      <c r="C38" s="44"/>
      <c r="D38" s="44"/>
      <c r="E38" s="45"/>
      <c r="F38" s="44"/>
      <c r="G38" s="57"/>
      <c r="H38" s="44"/>
      <c r="I38" s="45"/>
      <c r="J38" s="44"/>
      <c r="K38" s="57"/>
      <c r="L38" s="44"/>
      <c r="M38" s="45"/>
      <c r="N38" s="44"/>
      <c r="O38" s="57"/>
      <c r="P38" s="44"/>
      <c r="Q38" s="45"/>
      <c r="R38" s="44"/>
      <c r="S38" s="57"/>
      <c r="T38" s="44"/>
      <c r="U38" s="45"/>
      <c r="V38" s="44"/>
      <c r="W38" s="57"/>
      <c r="X38" s="44"/>
      <c r="Y38" s="45"/>
      <c r="Z38" s="44"/>
      <c r="AA38" s="57"/>
    </row>
    <row r="39" spans="1:70" ht="12">
      <c r="A39" s="44"/>
      <c r="B39" s="44"/>
      <c r="C39" s="44"/>
      <c r="D39" s="44"/>
      <c r="F39" s="44"/>
      <c r="G39" s="57"/>
      <c r="H39" s="44"/>
      <c r="J39" s="44"/>
      <c r="K39" s="57"/>
      <c r="L39" s="44"/>
      <c r="N39" s="44"/>
      <c r="O39" s="57"/>
      <c r="P39" s="44"/>
      <c r="R39" s="44"/>
      <c r="S39" s="57"/>
      <c r="T39" s="44"/>
      <c r="V39" s="44"/>
      <c r="W39" s="57"/>
      <c r="X39" s="44"/>
      <c r="Z39" s="44"/>
      <c r="AA39" s="57"/>
    </row>
    <row r="40" spans="1:70" ht="12">
      <c r="A40" s="44"/>
      <c r="B40" s="44"/>
      <c r="C40" s="44"/>
      <c r="D40" s="44"/>
      <c r="F40" s="44"/>
      <c r="G40" s="57"/>
      <c r="H40" s="44"/>
      <c r="J40" s="44"/>
      <c r="K40" s="57"/>
      <c r="L40" s="44"/>
      <c r="N40" s="44"/>
      <c r="O40" s="57"/>
      <c r="P40" s="44"/>
      <c r="R40" s="44"/>
      <c r="S40" s="57"/>
      <c r="T40" s="44"/>
      <c r="V40" s="44"/>
      <c r="W40" s="57"/>
      <c r="X40" s="44"/>
      <c r="Z40" s="44"/>
      <c r="AA40" s="57"/>
    </row>
    <row r="41" spans="1:70" ht="12">
      <c r="A41" s="44"/>
      <c r="B41" s="44"/>
      <c r="C41" s="44"/>
      <c r="D41" s="44"/>
      <c r="F41" s="44"/>
      <c r="G41" s="57"/>
      <c r="H41" s="44"/>
      <c r="J41" s="44"/>
      <c r="K41" s="57"/>
      <c r="L41" s="44"/>
      <c r="N41" s="44"/>
      <c r="O41" s="57"/>
      <c r="P41" s="44"/>
      <c r="R41" s="44"/>
      <c r="S41" s="57"/>
      <c r="T41" s="44"/>
      <c r="V41" s="44"/>
      <c r="W41" s="57"/>
      <c r="X41" s="44"/>
      <c r="Z41" s="44"/>
      <c r="AA41" s="57"/>
    </row>
    <row r="42" spans="1:70">
      <c r="A42" s="44"/>
      <c r="B42" s="44"/>
      <c r="C42" s="44"/>
      <c r="D42" s="44"/>
      <c r="F42" s="44"/>
      <c r="H42" s="44"/>
      <c r="J42" s="44"/>
      <c r="L42" s="44"/>
      <c r="N42" s="44"/>
      <c r="P42" s="44"/>
      <c r="R42" s="44"/>
      <c r="T42" s="44"/>
      <c r="V42" s="44"/>
      <c r="X42" s="44"/>
      <c r="Z42" s="44"/>
    </row>
    <row r="43" spans="1:70">
      <c r="A43" s="44"/>
      <c r="B43" s="44"/>
      <c r="C43" s="44"/>
      <c r="D43" s="44"/>
      <c r="F43" s="44"/>
      <c r="H43" s="44"/>
      <c r="J43" s="44"/>
      <c r="L43" s="44"/>
      <c r="N43" s="44"/>
      <c r="P43" s="44"/>
      <c r="R43" s="44"/>
      <c r="T43" s="44"/>
      <c r="V43" s="44"/>
      <c r="X43" s="44"/>
      <c r="Z43" s="44"/>
    </row>
    <row r="53" spans="3:12">
      <c r="C53" s="20"/>
      <c r="D53" s="20"/>
      <c r="E53" s="20"/>
      <c r="F53" s="20"/>
      <c r="G53" s="20"/>
      <c r="H53" s="20"/>
      <c r="I53" s="20"/>
      <c r="J53" s="20"/>
      <c r="K53" s="20"/>
    </row>
    <row r="54" spans="3:12">
      <c r="C54" s="58"/>
      <c r="D54" s="58"/>
      <c r="E54" s="58"/>
      <c r="F54" s="58"/>
      <c r="G54" s="58"/>
      <c r="H54" s="58"/>
      <c r="I54" s="20"/>
      <c r="J54" s="20"/>
      <c r="K54" s="20"/>
      <c r="L54" s="20"/>
    </row>
  </sheetData>
  <sheetProtection algorithmName="SHA-512" hashValue="+ZuR4M4jKchPBhWqaFZSAWDF+xTcxAjgoyN3gpWPXKbBVVQAsHHdHorLex9tN158dYVxOVp2scHCeRrgeVKOWA==" saltValue="qzNHN+9Q4PT0UgblTL6mXQ==" spinCount="100000" sheet="1" objects="1" scenarios="1"/>
  <mergeCells count="26">
    <mergeCell ref="AC4:AC23"/>
    <mergeCell ref="A1:C1"/>
    <mergeCell ref="J1:M1"/>
    <mergeCell ref="A2:C2"/>
    <mergeCell ref="D2:I3"/>
    <mergeCell ref="J2:M3"/>
    <mergeCell ref="A3:C3"/>
    <mergeCell ref="Q2:R3"/>
    <mergeCell ref="Q1:R1"/>
    <mergeCell ref="T1:V2"/>
    <mergeCell ref="T3:V3"/>
    <mergeCell ref="W1:AA1"/>
    <mergeCell ref="W2:AA3"/>
    <mergeCell ref="S1:S2"/>
    <mergeCell ref="E1:I1"/>
    <mergeCell ref="O1:P1"/>
    <mergeCell ref="N2:P3"/>
    <mergeCell ref="L5:O5"/>
    <mergeCell ref="D5:G5"/>
    <mergeCell ref="A17:A22"/>
    <mergeCell ref="A4:C4"/>
    <mergeCell ref="A12:A15"/>
    <mergeCell ref="B8:B10"/>
    <mergeCell ref="A8:A10"/>
    <mergeCell ref="B13:B14"/>
    <mergeCell ref="A5:C6"/>
  </mergeCells>
  <phoneticPr fontId="9"/>
  <conditionalFormatting sqref="G6:G23">
    <cfRule type="expression" dxfId="21" priority="34" stopIfTrue="1">
      <formula>F6&lt;G6</formula>
    </cfRule>
  </conditionalFormatting>
  <conditionalFormatting sqref="K5:K23">
    <cfRule type="expression" dxfId="20" priority="1" stopIfTrue="1">
      <formula>J5&lt;K5</formula>
    </cfRule>
  </conditionalFormatting>
  <conditionalFormatting sqref="O6:O23">
    <cfRule type="expression" dxfId="19" priority="5" stopIfTrue="1">
      <formula>N6&lt;O6</formula>
    </cfRule>
  </conditionalFormatting>
  <conditionalFormatting sqref="S14 S16">
    <cfRule type="expression" dxfId="18" priority="2" stopIfTrue="1">
      <formula>R14&lt;S14</formula>
    </cfRule>
  </conditionalFormatting>
  <conditionalFormatting sqref="W5:W23">
    <cfRule type="expression" dxfId="17" priority="19" stopIfTrue="1">
      <formula>V5&lt;W5</formula>
    </cfRule>
  </conditionalFormatting>
  <conditionalFormatting sqref="AA5:AA23">
    <cfRule type="expression" dxfId="16" priority="15" stopIfTrue="1">
      <formula>Z5&lt;AA5</formula>
    </cfRule>
  </conditionalFormatting>
  <pageMargins left="0.59055118110236227" right="0.19685039370078741" top="0.39370078740157483" bottom="0.39370078740157483" header="0.51181102362204722" footer="0.51181102362204722"/>
  <pageSetup paperSize="9" scale="98" orientation="landscape" horizontalDpi="300" verticalDpi="300" r:id="rId1"/>
  <headerFooter alignWithMargins="0"/>
  <ignoredErrors>
    <ignoredError sqref="D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FD8DB-7590-4ED5-9596-5751F1CBF539}">
  <sheetPr codeName="Sheet6">
    <pageSetUpPr fitToPage="1"/>
  </sheetPr>
  <dimension ref="A1:BQ56"/>
  <sheetViews>
    <sheetView showGridLines="0" showZeros="0" zoomScaleNormal="100" workbookViewId="0">
      <selection activeCell="F5" sqref="F5"/>
    </sheetView>
  </sheetViews>
  <sheetFormatPr defaultRowHeight="11.25"/>
  <cols>
    <col min="1" max="1" width="3.375" style="2" customWidth="1"/>
    <col min="2" max="2" width="7.25" style="2" customWidth="1"/>
    <col min="3" max="3" width="7.125" style="2" customWidth="1"/>
    <col min="4" max="4" width="2.625" style="2" customWidth="1"/>
    <col min="5" max="5" width="4.875" style="2" customWidth="1"/>
    <col min="6" max="7" width="7.125" style="2" customWidth="1"/>
    <col min="8" max="8" width="1.625" style="2" customWidth="1"/>
    <col min="9" max="9" width="5.125" style="2" customWidth="1"/>
    <col min="10" max="11" width="7.125" style="2" customWidth="1"/>
    <col min="12" max="12" width="1.25" style="2" customWidth="1"/>
    <col min="13" max="13" width="5.125" style="2" customWidth="1"/>
    <col min="14" max="15" width="7.125" style="2" customWidth="1"/>
    <col min="16" max="16" width="1.25" style="2" customWidth="1"/>
    <col min="17" max="17" width="5.125" style="2" customWidth="1"/>
    <col min="18" max="19" width="7.125" style="2" customWidth="1"/>
    <col min="20" max="20" width="1.25" style="2" customWidth="1"/>
    <col min="21" max="21" width="5.125" style="2" customWidth="1"/>
    <col min="22" max="22" width="7.125" style="2" customWidth="1"/>
    <col min="23" max="23" width="8.875" style="2" customWidth="1"/>
    <col min="24" max="24" width="1.25" style="2" customWidth="1"/>
    <col min="25" max="25" width="5.125" style="2" customWidth="1"/>
    <col min="26" max="26" width="7.125" style="2" customWidth="1"/>
    <col min="27" max="27" width="0.5" style="2" customWidth="1"/>
    <col min="28" max="28" width="2.75" style="2" customWidth="1"/>
    <col min="29" max="29" width="3" style="2" customWidth="1"/>
    <col min="30" max="30" width="5.875" style="2" customWidth="1"/>
    <col min="31" max="31" width="3.375" style="2" customWidth="1"/>
    <col min="32" max="16384" width="9" style="2"/>
  </cols>
  <sheetData>
    <row r="1" spans="1:69" ht="15" customHeight="1">
      <c r="A1" s="693">
        <f>青森市!A1</f>
        <v>45748</v>
      </c>
      <c r="B1" s="694"/>
      <c r="C1" s="141" t="s">
        <v>33</v>
      </c>
      <c r="D1" s="654">
        <f>青森市!D1</f>
        <v>0</v>
      </c>
      <c r="E1" s="654"/>
      <c r="F1" s="654"/>
      <c r="G1" s="654"/>
      <c r="H1" s="759"/>
      <c r="I1" s="764" t="s">
        <v>34</v>
      </c>
      <c r="J1" s="765"/>
      <c r="K1" s="765"/>
      <c r="L1" s="766"/>
      <c r="M1" s="141" t="s">
        <v>276</v>
      </c>
      <c r="N1" s="655">
        <f>青森市!N1</f>
        <v>0</v>
      </c>
      <c r="O1" s="656"/>
      <c r="P1" s="717" t="s">
        <v>36</v>
      </c>
      <c r="Q1" s="731"/>
      <c r="R1" s="717" t="s">
        <v>88</v>
      </c>
      <c r="S1" s="719">
        <f>青森市!S1</f>
        <v>0</v>
      </c>
      <c r="T1" s="720"/>
      <c r="U1" s="721"/>
      <c r="V1" s="643" t="s">
        <v>37</v>
      </c>
      <c r="W1" s="644"/>
      <c r="X1" s="644"/>
      <c r="Y1" s="644"/>
      <c r="Z1" s="645"/>
      <c r="AA1" s="1"/>
    </row>
    <row r="2" spans="1:69" ht="18" customHeight="1">
      <c r="A2" s="698" t="s">
        <v>203</v>
      </c>
      <c r="B2" s="699"/>
      <c r="C2" s="653">
        <f>青森市!C2</f>
        <v>0</v>
      </c>
      <c r="D2" s="638"/>
      <c r="E2" s="638"/>
      <c r="F2" s="638"/>
      <c r="G2" s="638"/>
      <c r="H2" s="638"/>
      <c r="I2" s="771">
        <f>青森市!I2</f>
        <v>0</v>
      </c>
      <c r="J2" s="772"/>
      <c r="K2" s="772"/>
      <c r="L2" s="773"/>
      <c r="M2" s="761">
        <f>青森市!M2</f>
        <v>0</v>
      </c>
      <c r="N2" s="762"/>
      <c r="O2" s="763"/>
      <c r="P2" s="767">
        <f>青森市!P2</f>
        <v>0</v>
      </c>
      <c r="Q2" s="768"/>
      <c r="R2" s="718"/>
      <c r="S2" s="722"/>
      <c r="T2" s="722"/>
      <c r="U2" s="723"/>
      <c r="V2" s="753">
        <f>青森市!V2</f>
        <v>0</v>
      </c>
      <c r="W2" s="754"/>
      <c r="X2" s="754"/>
      <c r="Y2" s="754"/>
      <c r="Z2" s="755"/>
      <c r="AA2" s="1"/>
      <c r="AB2" s="3">
        <v>4</v>
      </c>
    </row>
    <row r="3" spans="1:69" ht="18" customHeight="1">
      <c r="A3" s="708" t="s">
        <v>204</v>
      </c>
      <c r="B3" s="709"/>
      <c r="C3" s="653"/>
      <c r="D3" s="638"/>
      <c r="E3" s="638"/>
      <c r="F3" s="638"/>
      <c r="G3" s="638"/>
      <c r="H3" s="638"/>
      <c r="I3" s="774"/>
      <c r="J3" s="775"/>
      <c r="K3" s="775"/>
      <c r="L3" s="776"/>
      <c r="M3" s="761"/>
      <c r="N3" s="762"/>
      <c r="O3" s="763"/>
      <c r="P3" s="769"/>
      <c r="Q3" s="770"/>
      <c r="R3" s="4" t="s">
        <v>205</v>
      </c>
      <c r="S3" s="741">
        <f>F11+F17+F23+J11+J17+J23+Z11+Z17+Z23</f>
        <v>0</v>
      </c>
      <c r="T3" s="742"/>
      <c r="U3" s="743"/>
      <c r="V3" s="756"/>
      <c r="W3" s="757"/>
      <c r="X3" s="757"/>
      <c r="Y3" s="757"/>
      <c r="Z3" s="758"/>
      <c r="AB3" s="5"/>
    </row>
    <row r="4" spans="1:69" ht="18.95" customHeight="1">
      <c r="A4" s="714" t="s">
        <v>38</v>
      </c>
      <c r="B4" s="715"/>
      <c r="C4" s="6" t="s">
        <v>206</v>
      </c>
      <c r="D4" s="7"/>
      <c r="E4" s="8" t="s">
        <v>39</v>
      </c>
      <c r="F4" s="9" t="s">
        <v>40</v>
      </c>
      <c r="G4" s="6" t="s">
        <v>12</v>
      </c>
      <c r="H4" s="7"/>
      <c r="I4" s="8" t="s">
        <v>39</v>
      </c>
      <c r="J4" s="9" t="s">
        <v>40</v>
      </c>
      <c r="K4" s="10" t="s">
        <v>129</v>
      </c>
      <c r="L4" s="7"/>
      <c r="M4" s="8" t="s">
        <v>39</v>
      </c>
      <c r="N4" s="9" t="s">
        <v>40</v>
      </c>
      <c r="O4" s="11" t="s">
        <v>207</v>
      </c>
      <c r="P4" s="7"/>
      <c r="Q4" s="8" t="s">
        <v>39</v>
      </c>
      <c r="R4" s="9" t="s">
        <v>40</v>
      </c>
      <c r="S4" s="11" t="s">
        <v>208</v>
      </c>
      <c r="T4" s="7"/>
      <c r="U4" s="8" t="s">
        <v>39</v>
      </c>
      <c r="V4" s="9" t="s">
        <v>40</v>
      </c>
      <c r="W4" s="11" t="s">
        <v>209</v>
      </c>
      <c r="X4" s="7"/>
      <c r="Y4" s="8" t="s">
        <v>39</v>
      </c>
      <c r="Z4" s="9" t="s">
        <v>40</v>
      </c>
      <c r="AA4" s="12"/>
      <c r="AB4" s="716" t="s">
        <v>314</v>
      </c>
      <c r="AF4" s="13"/>
    </row>
    <row r="5" spans="1:69" s="20" customFormat="1" ht="18" customHeight="1">
      <c r="A5" s="817" t="s">
        <v>190</v>
      </c>
      <c r="B5" s="119" t="s">
        <v>193</v>
      </c>
      <c r="C5" s="14" t="s">
        <v>435</v>
      </c>
      <c r="D5" s="233" t="s">
        <v>15</v>
      </c>
      <c r="E5" s="16">
        <v>2500</v>
      </c>
      <c r="F5" s="318"/>
      <c r="G5" s="543" t="s">
        <v>430</v>
      </c>
      <c r="H5" s="295" t="s">
        <v>446</v>
      </c>
      <c r="I5" s="544">
        <v>490</v>
      </c>
      <c r="J5" s="496"/>
      <c r="K5" s="14"/>
      <c r="L5" s="15"/>
      <c r="M5" s="16"/>
      <c r="N5" s="17"/>
      <c r="O5" s="14"/>
      <c r="P5" s="15"/>
      <c r="Q5" s="16"/>
      <c r="R5" s="17"/>
      <c r="S5" s="225"/>
      <c r="T5" s="15"/>
      <c r="U5" s="16"/>
      <c r="V5" s="318"/>
      <c r="W5" s="543"/>
      <c r="X5" s="15"/>
      <c r="Y5" s="544"/>
      <c r="Z5" s="545"/>
      <c r="AA5" s="19"/>
      <c r="AB5" s="716"/>
      <c r="AC5" s="2"/>
      <c r="AD5" s="13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20" customFormat="1" ht="18" customHeight="1">
      <c r="A6" s="818"/>
      <c r="B6" s="100" t="s">
        <v>194</v>
      </c>
      <c r="C6" s="78" t="s">
        <v>436</v>
      </c>
      <c r="D6" s="233" t="s">
        <v>15</v>
      </c>
      <c r="E6" s="16">
        <v>2400</v>
      </c>
      <c r="F6" s="318"/>
      <c r="G6" s="547" t="s">
        <v>431</v>
      </c>
      <c r="H6" s="296" t="s">
        <v>445</v>
      </c>
      <c r="I6" s="548">
        <v>200</v>
      </c>
      <c r="J6" s="495"/>
      <c r="K6" s="32"/>
      <c r="L6" s="24"/>
      <c r="M6" s="25"/>
      <c r="N6" s="27"/>
      <c r="O6" s="32"/>
      <c r="P6" s="24"/>
      <c r="Q6" s="25"/>
      <c r="R6" s="27"/>
      <c r="S6" s="32"/>
      <c r="T6" s="24"/>
      <c r="U6" s="25"/>
      <c r="V6" s="27"/>
      <c r="W6" s="546"/>
      <c r="X6" s="24"/>
      <c r="Y6" s="544"/>
      <c r="Z6" s="545"/>
      <c r="AA6" s="26"/>
      <c r="AB6" s="71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20" customFormat="1" ht="18" customHeight="1">
      <c r="A7" s="818"/>
      <c r="B7" s="120"/>
      <c r="C7" s="23" t="s">
        <v>183</v>
      </c>
      <c r="D7" s="233" t="s">
        <v>15</v>
      </c>
      <c r="E7" s="25">
        <v>900</v>
      </c>
      <c r="F7" s="318"/>
      <c r="G7" s="23" t="s">
        <v>183</v>
      </c>
      <c r="H7" s="296" t="s">
        <v>445</v>
      </c>
      <c r="I7" s="25">
        <v>40</v>
      </c>
      <c r="J7" s="495"/>
      <c r="K7" s="32"/>
      <c r="L7" s="24"/>
      <c r="M7" s="25"/>
      <c r="N7" s="27"/>
      <c r="O7" s="32"/>
      <c r="P7" s="24"/>
      <c r="Q7" s="25"/>
      <c r="R7" s="27"/>
      <c r="S7" s="32"/>
      <c r="T7" s="24"/>
      <c r="U7" s="25"/>
      <c r="V7" s="27"/>
      <c r="W7" s="32"/>
      <c r="X7" s="24"/>
      <c r="Y7" s="25"/>
      <c r="Z7" s="27"/>
      <c r="AA7" s="26"/>
      <c r="AB7" s="71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20" customFormat="1" ht="18" customHeight="1">
      <c r="A8" s="818"/>
      <c r="B8" s="121" t="s">
        <v>195</v>
      </c>
      <c r="C8" s="23" t="s">
        <v>186</v>
      </c>
      <c r="D8" s="234" t="s">
        <v>15</v>
      </c>
      <c r="E8" s="25">
        <v>600</v>
      </c>
      <c r="F8" s="318"/>
      <c r="G8" s="23" t="s">
        <v>186</v>
      </c>
      <c r="H8" s="296" t="s">
        <v>445</v>
      </c>
      <c r="I8" s="25">
        <v>10</v>
      </c>
      <c r="J8" s="495"/>
      <c r="K8" s="35"/>
      <c r="L8" s="29"/>
      <c r="M8" s="30"/>
      <c r="N8" s="31"/>
      <c r="O8" s="35"/>
      <c r="P8" s="29"/>
      <c r="Q8" s="30"/>
      <c r="R8" s="31"/>
      <c r="S8" s="35"/>
      <c r="T8" s="29"/>
      <c r="U8" s="30"/>
      <c r="V8" s="31"/>
      <c r="W8" s="35"/>
      <c r="X8" s="29"/>
      <c r="Y8" s="30"/>
      <c r="Z8" s="31"/>
      <c r="AA8" s="19"/>
      <c r="AB8" s="71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s="20" customFormat="1" ht="18" customHeight="1">
      <c r="A9" s="818"/>
      <c r="B9" s="122"/>
      <c r="C9" s="23" t="s">
        <v>187</v>
      </c>
      <c r="D9" s="234" t="s">
        <v>15</v>
      </c>
      <c r="E9" s="25">
        <v>1400</v>
      </c>
      <c r="F9" s="318"/>
      <c r="G9" s="23" t="s">
        <v>187</v>
      </c>
      <c r="H9" s="296" t="s">
        <v>445</v>
      </c>
      <c r="I9" s="25">
        <v>20</v>
      </c>
      <c r="J9" s="495"/>
      <c r="K9" s="35"/>
      <c r="L9" s="29"/>
      <c r="M9" s="30"/>
      <c r="N9" s="31"/>
      <c r="O9" s="35"/>
      <c r="P9" s="29"/>
      <c r="Q9" s="30"/>
      <c r="R9" s="31"/>
      <c r="S9" s="35"/>
      <c r="T9" s="29"/>
      <c r="U9" s="30"/>
      <c r="V9" s="31"/>
      <c r="W9" s="23" t="s">
        <v>4</v>
      </c>
      <c r="X9" s="29"/>
      <c r="Y9" s="30">
        <v>30</v>
      </c>
      <c r="Z9" s="318"/>
      <c r="AA9" s="26"/>
      <c r="AB9" s="71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s="20" customFormat="1" ht="18" customHeight="1">
      <c r="A10" s="819"/>
      <c r="B10" s="115" t="s">
        <v>196</v>
      </c>
      <c r="C10" s="23" t="s">
        <v>189</v>
      </c>
      <c r="D10" s="234" t="s">
        <v>15</v>
      </c>
      <c r="E10" s="25">
        <v>700</v>
      </c>
      <c r="F10" s="319"/>
      <c r="G10" s="588" t="s">
        <v>189</v>
      </c>
      <c r="H10" s="478" t="s">
        <v>445</v>
      </c>
      <c r="I10" s="95">
        <v>10</v>
      </c>
      <c r="J10" s="517"/>
      <c r="K10" s="35"/>
      <c r="L10" s="29"/>
      <c r="M10" s="30"/>
      <c r="N10" s="31"/>
      <c r="O10" s="35"/>
      <c r="P10" s="29"/>
      <c r="Q10" s="30"/>
      <c r="R10" s="31"/>
      <c r="S10" s="35"/>
      <c r="T10" s="29"/>
      <c r="U10" s="30"/>
      <c r="V10" s="31"/>
      <c r="W10" s="23"/>
      <c r="X10" s="29"/>
      <c r="Y10" s="30"/>
      <c r="Z10" s="31"/>
      <c r="AA10" s="19"/>
      <c r="AB10" s="716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s="20" customFormat="1" ht="18" customHeight="1">
      <c r="A11" s="36" t="s">
        <v>168</v>
      </c>
      <c r="B11" s="103">
        <f>E11+I11+Y11</f>
        <v>9300</v>
      </c>
      <c r="C11" s="38" t="s">
        <v>166</v>
      </c>
      <c r="D11" s="235"/>
      <c r="E11" s="152">
        <f>SUM(E5:E10)</f>
        <v>8500</v>
      </c>
      <c r="F11" s="283">
        <f>SUM(F5:F10)</f>
        <v>0</v>
      </c>
      <c r="G11" s="38" t="s">
        <v>166</v>
      </c>
      <c r="H11" s="39"/>
      <c r="I11" s="85">
        <f>SUM(I5:I10)</f>
        <v>770</v>
      </c>
      <c r="J11" s="492">
        <f>SUM(J5:J10)</f>
        <v>0</v>
      </c>
      <c r="K11" s="38"/>
      <c r="L11" s="39"/>
      <c r="M11" s="40"/>
      <c r="N11" s="41"/>
      <c r="O11" s="38"/>
      <c r="P11" s="39"/>
      <c r="Q11" s="40"/>
      <c r="R11" s="41"/>
      <c r="S11" s="38"/>
      <c r="T11" s="39"/>
      <c r="U11" s="40"/>
      <c r="V11" s="281"/>
      <c r="W11" s="38" t="s">
        <v>133</v>
      </c>
      <c r="X11" s="39"/>
      <c r="Y11" s="40">
        <f>SUM(Y5:Y10)</f>
        <v>30</v>
      </c>
      <c r="Z11" s="283">
        <f>SUM(Z5:Z10)</f>
        <v>0</v>
      </c>
      <c r="AA11" s="13"/>
      <c r="AB11" s="716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s="20" customFormat="1" ht="18" customHeight="1">
      <c r="A12" s="786" t="s">
        <v>285</v>
      </c>
      <c r="B12" s="162" t="s">
        <v>279</v>
      </c>
      <c r="C12" s="77" t="s">
        <v>210</v>
      </c>
      <c r="D12" s="236" t="s">
        <v>15</v>
      </c>
      <c r="E12" s="76">
        <v>3400</v>
      </c>
      <c r="F12" s="320"/>
      <c r="G12" s="424" t="s">
        <v>210</v>
      </c>
      <c r="H12" s="195" t="s">
        <v>445</v>
      </c>
      <c r="I12" s="76">
        <v>140</v>
      </c>
      <c r="J12" s="518"/>
      <c r="K12" s="14"/>
      <c r="L12" s="15"/>
      <c r="M12" s="16"/>
      <c r="N12" s="17"/>
      <c r="O12" s="14"/>
      <c r="P12" s="15"/>
      <c r="Q12" s="16"/>
      <c r="R12" s="18"/>
      <c r="S12" s="247"/>
      <c r="T12" s="15"/>
      <c r="U12" s="16"/>
      <c r="V12" s="17"/>
      <c r="W12" s="77" t="s">
        <v>210</v>
      </c>
      <c r="X12" s="15"/>
      <c r="Y12" s="16">
        <v>120</v>
      </c>
      <c r="Z12" s="320"/>
      <c r="AA12" s="13"/>
      <c r="AB12" s="716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s="20" customFormat="1" ht="18" customHeight="1">
      <c r="A13" s="787"/>
      <c r="B13" s="98" t="s">
        <v>287</v>
      </c>
      <c r="C13" s="820" t="s">
        <v>211</v>
      </c>
      <c r="D13" s="815" t="s">
        <v>15</v>
      </c>
      <c r="E13" s="805">
        <v>2070</v>
      </c>
      <c r="F13" s="807"/>
      <c r="G13" s="809" t="s">
        <v>211</v>
      </c>
      <c r="H13" s="811" t="s">
        <v>445</v>
      </c>
      <c r="I13" s="805">
        <v>100</v>
      </c>
      <c r="J13" s="813"/>
      <c r="K13" s="33"/>
      <c r="L13" s="29"/>
      <c r="M13" s="30"/>
      <c r="N13" s="31"/>
      <c r="O13" s="33"/>
      <c r="P13" s="29"/>
      <c r="Q13" s="30"/>
      <c r="R13" s="108"/>
      <c r="S13" s="33"/>
      <c r="T13" s="29"/>
      <c r="U13" s="30"/>
      <c r="V13" s="89"/>
      <c r="W13" s="112" t="s">
        <v>211</v>
      </c>
      <c r="X13" s="24"/>
      <c r="Y13" s="25">
        <v>50</v>
      </c>
      <c r="Z13" s="318"/>
      <c r="AA13" s="13"/>
      <c r="AB13" s="716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s="20" customFormat="1" ht="18" customHeight="1">
      <c r="A14" s="787"/>
      <c r="B14" s="161" t="s">
        <v>200</v>
      </c>
      <c r="C14" s="821"/>
      <c r="D14" s="816"/>
      <c r="E14" s="806"/>
      <c r="F14" s="808"/>
      <c r="G14" s="810"/>
      <c r="H14" s="812" t="s">
        <v>445</v>
      </c>
      <c r="I14" s="806"/>
      <c r="J14" s="814"/>
      <c r="K14" s="14"/>
      <c r="L14" s="15"/>
      <c r="M14" s="16"/>
      <c r="N14" s="17"/>
      <c r="O14" s="14"/>
      <c r="P14" s="15"/>
      <c r="Q14" s="16"/>
      <c r="R14" s="18"/>
      <c r="S14" s="14"/>
      <c r="T14" s="15"/>
      <c r="U14" s="16"/>
      <c r="V14" s="89"/>
      <c r="W14" s="106" t="s">
        <v>201</v>
      </c>
      <c r="X14" s="96"/>
      <c r="Y14" s="97">
        <v>50</v>
      </c>
      <c r="Z14" s="318"/>
      <c r="AA14" s="13"/>
      <c r="AB14" s="716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s="20" customFormat="1" ht="18" customHeight="1">
      <c r="A15" s="787"/>
      <c r="B15" s="98" t="s">
        <v>288</v>
      </c>
      <c r="C15" s="112" t="s">
        <v>212</v>
      </c>
      <c r="D15" s="233" t="s">
        <v>15</v>
      </c>
      <c r="E15" s="25">
        <v>1030</v>
      </c>
      <c r="F15" s="318"/>
      <c r="G15" s="112" t="s">
        <v>212</v>
      </c>
      <c r="H15" s="296" t="s">
        <v>445</v>
      </c>
      <c r="I15" s="25">
        <v>30</v>
      </c>
      <c r="J15" s="495"/>
      <c r="K15" s="105"/>
      <c r="L15" s="24"/>
      <c r="M15" s="25"/>
      <c r="N15" s="27"/>
      <c r="O15" s="105"/>
      <c r="P15" s="24"/>
      <c r="Q15" s="25"/>
      <c r="R15" s="28"/>
      <c r="S15" s="105"/>
      <c r="T15" s="24"/>
      <c r="U15" s="25"/>
      <c r="V15" s="27"/>
      <c r="W15" s="112" t="s">
        <v>212</v>
      </c>
      <c r="X15" s="24"/>
      <c r="Y15" s="25">
        <v>40</v>
      </c>
      <c r="Z15" s="318"/>
      <c r="AA15" s="13"/>
      <c r="AB15" s="716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20" customFormat="1" ht="18" customHeight="1">
      <c r="A16" s="788"/>
      <c r="B16" s="98" t="s">
        <v>289</v>
      </c>
      <c r="C16" s="113" t="s">
        <v>213</v>
      </c>
      <c r="D16" s="237" t="s">
        <v>15</v>
      </c>
      <c r="E16" s="97">
        <v>1100</v>
      </c>
      <c r="F16" s="319"/>
      <c r="G16" s="106" t="s">
        <v>213</v>
      </c>
      <c r="H16" s="393" t="s">
        <v>445</v>
      </c>
      <c r="I16" s="97">
        <v>30</v>
      </c>
      <c r="J16" s="494"/>
      <c r="K16" s="113"/>
      <c r="L16" s="96"/>
      <c r="M16" s="97"/>
      <c r="N16" s="89"/>
      <c r="O16" s="113"/>
      <c r="P16" s="96"/>
      <c r="Q16" s="97"/>
      <c r="R16" s="107"/>
      <c r="S16" s="113"/>
      <c r="T16" s="96"/>
      <c r="U16" s="97"/>
      <c r="V16" s="89"/>
      <c r="W16" s="113" t="s">
        <v>213</v>
      </c>
      <c r="X16" s="96"/>
      <c r="Y16" s="97">
        <v>40</v>
      </c>
      <c r="Z16" s="319"/>
      <c r="AA16" s="13"/>
      <c r="AB16" s="716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20" customFormat="1" ht="18" customHeight="1">
      <c r="A17" s="132" t="s">
        <v>286</v>
      </c>
      <c r="B17" s="188">
        <f>E17+I17+Y17</f>
        <v>8200</v>
      </c>
      <c r="C17" s="38" t="s">
        <v>30</v>
      </c>
      <c r="D17" s="235"/>
      <c r="E17" s="152">
        <f>SUM(E12:E16)</f>
        <v>7600</v>
      </c>
      <c r="F17" s="283">
        <f>SUM(F12:F16)</f>
        <v>0</v>
      </c>
      <c r="G17" s="38" t="s">
        <v>166</v>
      </c>
      <c r="H17" s="39"/>
      <c r="I17" s="85">
        <f>SUM(I12:I16)</f>
        <v>300</v>
      </c>
      <c r="J17" s="493">
        <f>SUM(J12:J16)</f>
        <v>0</v>
      </c>
      <c r="K17" s="87"/>
      <c r="L17" s="84"/>
      <c r="M17" s="85"/>
      <c r="N17" s="86"/>
      <c r="O17" s="87"/>
      <c r="P17" s="84"/>
      <c r="Q17" s="85"/>
      <c r="R17" s="160"/>
      <c r="S17" s="38"/>
      <c r="T17" s="39"/>
      <c r="U17" s="40"/>
      <c r="V17" s="41"/>
      <c r="W17" s="38" t="s">
        <v>30</v>
      </c>
      <c r="X17" s="39"/>
      <c r="Y17" s="40">
        <f>SUM(Y12:Y16)</f>
        <v>300</v>
      </c>
      <c r="Z17" s="283">
        <f>SUM(Z12:Z16)</f>
        <v>0</v>
      </c>
      <c r="AA17" s="13"/>
      <c r="AB17" s="716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20" customFormat="1" ht="18" customHeight="1">
      <c r="A18" s="787" t="s">
        <v>443</v>
      </c>
      <c r="B18" s="100" t="s">
        <v>218</v>
      </c>
      <c r="C18" s="33" t="s">
        <v>214</v>
      </c>
      <c r="D18" s="234" t="s">
        <v>15</v>
      </c>
      <c r="E18" s="30">
        <v>380</v>
      </c>
      <c r="F18" s="318"/>
      <c r="G18" s="33" t="s">
        <v>214</v>
      </c>
      <c r="H18" s="475" t="s">
        <v>445</v>
      </c>
      <c r="I18" s="30">
        <v>20</v>
      </c>
      <c r="J18" s="494"/>
      <c r="K18" s="35"/>
      <c r="L18" s="29"/>
      <c r="M18" s="30"/>
      <c r="N18" s="31"/>
      <c r="O18" s="33"/>
      <c r="P18" s="29"/>
      <c r="Q18" s="30"/>
      <c r="R18" s="108"/>
      <c r="S18" s="33"/>
      <c r="T18" s="29"/>
      <c r="U18" s="30"/>
      <c r="V18" s="89"/>
      <c r="W18" s="117"/>
      <c r="X18" s="110"/>
      <c r="Y18" s="111"/>
      <c r="Z18" s="107"/>
      <c r="AA18" s="13"/>
      <c r="AB18" s="716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20" customFormat="1" ht="18" customHeight="1">
      <c r="A19" s="787"/>
      <c r="B19" s="101"/>
      <c r="C19" s="112" t="s">
        <v>296</v>
      </c>
      <c r="D19" s="233" t="s">
        <v>15</v>
      </c>
      <c r="E19" s="25">
        <v>2170</v>
      </c>
      <c r="F19" s="318"/>
      <c r="G19" s="23" t="s">
        <v>296</v>
      </c>
      <c r="H19" s="296" t="s">
        <v>445</v>
      </c>
      <c r="I19" s="25">
        <v>150</v>
      </c>
      <c r="J19" s="495"/>
      <c r="K19" s="32"/>
      <c r="L19" s="24"/>
      <c r="M19" s="25"/>
      <c r="N19" s="27"/>
      <c r="O19" s="32"/>
      <c r="P19" s="24"/>
      <c r="Q19" s="25"/>
      <c r="R19" s="27"/>
      <c r="S19" s="23"/>
      <c r="T19" s="24"/>
      <c r="U19" s="25"/>
      <c r="V19" s="27"/>
      <c r="W19" s="112" t="s">
        <v>296</v>
      </c>
      <c r="X19" s="24"/>
      <c r="Y19" s="70">
        <v>130</v>
      </c>
      <c r="Z19" s="322"/>
      <c r="AA19" s="13"/>
      <c r="AB19" s="716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20" customFormat="1" ht="18" customHeight="1">
      <c r="A20" s="787"/>
      <c r="B20" s="121" t="s">
        <v>219</v>
      </c>
      <c r="C20" s="14" t="s">
        <v>215</v>
      </c>
      <c r="D20" s="232" t="s">
        <v>15</v>
      </c>
      <c r="E20" s="16">
        <v>770</v>
      </c>
      <c r="F20" s="318"/>
      <c r="G20" s="14" t="s">
        <v>215</v>
      </c>
      <c r="H20" s="295" t="s">
        <v>445</v>
      </c>
      <c r="I20" s="16">
        <v>10</v>
      </c>
      <c r="J20" s="496"/>
      <c r="K20" s="14"/>
      <c r="L20" s="15"/>
      <c r="M20" s="16"/>
      <c r="N20" s="17"/>
      <c r="O20" s="14"/>
      <c r="P20" s="15"/>
      <c r="Q20" s="16"/>
      <c r="R20" s="17"/>
      <c r="S20" s="14"/>
      <c r="T20" s="15"/>
      <c r="U20" s="16"/>
      <c r="V20" s="17"/>
      <c r="W20" s="117"/>
      <c r="X20" s="67"/>
      <c r="Y20" s="68"/>
      <c r="Z20" s="74"/>
      <c r="AA20" s="13"/>
      <c r="AB20" s="716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20" customFormat="1" ht="18" customHeight="1">
      <c r="A21" s="787"/>
      <c r="B21" s="135"/>
      <c r="C21" s="33" t="s">
        <v>216</v>
      </c>
      <c r="D21" s="232" t="s">
        <v>15</v>
      </c>
      <c r="E21" s="30">
        <v>750</v>
      </c>
      <c r="F21" s="318"/>
      <c r="G21" s="33" t="s">
        <v>216</v>
      </c>
      <c r="H21" s="475" t="s">
        <v>445</v>
      </c>
      <c r="I21" s="30">
        <v>30</v>
      </c>
      <c r="J21" s="494"/>
      <c r="K21" s="33"/>
      <c r="L21" s="29"/>
      <c r="M21" s="30"/>
      <c r="N21" s="31"/>
      <c r="O21" s="33"/>
      <c r="P21" s="29"/>
      <c r="Q21" s="30"/>
      <c r="R21" s="31"/>
      <c r="S21" s="33"/>
      <c r="T21" s="29"/>
      <c r="U21" s="30"/>
      <c r="V21" s="31"/>
      <c r="W21" s="33" t="s">
        <v>216</v>
      </c>
      <c r="X21" s="90"/>
      <c r="Y21" s="260">
        <v>60</v>
      </c>
      <c r="Z21" s="318"/>
      <c r="AA21" s="13"/>
      <c r="AB21" s="716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20" customFormat="1" ht="18" customHeight="1">
      <c r="A22" s="788"/>
      <c r="B22" s="98" t="s">
        <v>220</v>
      </c>
      <c r="C22" s="130" t="s">
        <v>217</v>
      </c>
      <c r="D22" s="234" t="s">
        <v>15</v>
      </c>
      <c r="E22" s="30">
        <v>420</v>
      </c>
      <c r="F22" s="319"/>
      <c r="G22" s="33" t="s">
        <v>217</v>
      </c>
      <c r="H22" s="475" t="s">
        <v>445</v>
      </c>
      <c r="I22" s="30">
        <v>20</v>
      </c>
      <c r="J22" s="510"/>
      <c r="K22" s="131"/>
      <c r="L22" s="29"/>
      <c r="M22" s="30"/>
      <c r="N22" s="31"/>
      <c r="O22" s="131"/>
      <c r="P22" s="29"/>
      <c r="Q22" s="30"/>
      <c r="R22" s="31"/>
      <c r="S22" s="131"/>
      <c r="T22" s="29"/>
      <c r="U22" s="30"/>
      <c r="V22" s="31"/>
      <c r="W22" s="130"/>
      <c r="X22" s="29"/>
      <c r="Y22" s="30"/>
      <c r="Z22" s="31"/>
      <c r="AA22" s="13"/>
      <c r="AB22" s="716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20" customFormat="1" ht="18" customHeight="1">
      <c r="A23" s="132" t="s">
        <v>117</v>
      </c>
      <c r="B23" s="80">
        <f>E23+I23+Y23</f>
        <v>4910</v>
      </c>
      <c r="C23" s="38" t="s">
        <v>87</v>
      </c>
      <c r="D23" s="39"/>
      <c r="E23" s="40">
        <f>SUM(E18:E22)</f>
        <v>4490</v>
      </c>
      <c r="F23" s="283">
        <f>SUM(F18:F22)</f>
        <v>0</v>
      </c>
      <c r="G23" s="38" t="s">
        <v>166</v>
      </c>
      <c r="H23" s="39"/>
      <c r="I23" s="85">
        <f>SUM(I18:I22)</f>
        <v>230</v>
      </c>
      <c r="J23" s="493">
        <f>SUM(J18:J22)</f>
        <v>0</v>
      </c>
      <c r="K23" s="88"/>
      <c r="L23" s="39"/>
      <c r="M23" s="40"/>
      <c r="N23" s="86"/>
      <c r="O23" s="88"/>
      <c r="P23" s="39"/>
      <c r="Q23" s="40"/>
      <c r="R23" s="86"/>
      <c r="S23" s="87"/>
      <c r="T23" s="39"/>
      <c r="U23" s="40"/>
      <c r="V23" s="86"/>
      <c r="W23" s="38" t="s">
        <v>87</v>
      </c>
      <c r="X23" s="39"/>
      <c r="Y23" s="40">
        <f>SUM(Y18:Y22)</f>
        <v>190</v>
      </c>
      <c r="Z23" s="283">
        <f>SUM(Z18:Z22)</f>
        <v>0</v>
      </c>
      <c r="AA23" s="13"/>
      <c r="AB23" s="716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20" customFormat="1" ht="18" customHeight="1">
      <c r="A24" s="13"/>
      <c r="B24" s="133"/>
      <c r="C24" s="50" t="s">
        <v>147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69" s="20" customFormat="1" ht="18" customHeight="1">
      <c r="A25" s="13"/>
      <c r="B25" s="133"/>
      <c r="C25" s="50" t="s">
        <v>403</v>
      </c>
      <c r="D25" s="2"/>
      <c r="E25" s="2"/>
      <c r="F25" s="2"/>
      <c r="G25" s="50" t="s">
        <v>293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69" s="20" customFormat="1" ht="18" customHeight="1">
      <c r="A26" s="13"/>
      <c r="B26" s="133"/>
      <c r="C26" s="553" t="s">
        <v>452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69" s="20" customFormat="1" ht="18" customHeight="1">
      <c r="A27" s="13"/>
      <c r="B27" s="13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69" s="20" customFormat="1" ht="18" customHeight="1">
      <c r="A28" s="13"/>
      <c r="B28" s="13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44" t="s">
        <v>143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69" s="20" customFormat="1" ht="18" customHeight="1">
      <c r="A29" s="43"/>
      <c r="B29" s="13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69" s="20" customFormat="1" ht="15" customHeight="1">
      <c r="A30" s="44"/>
      <c r="C30" s="50"/>
      <c r="D30" s="45"/>
      <c r="E30" s="44"/>
      <c r="F30" s="46"/>
      <c r="G30" s="44"/>
      <c r="H30" s="45"/>
      <c r="I30" s="44"/>
      <c r="J30" s="47"/>
      <c r="K30" s="44"/>
      <c r="L30" s="45"/>
      <c r="M30" s="44"/>
      <c r="N30" s="47"/>
      <c r="O30" s="44"/>
      <c r="P30" s="45"/>
      <c r="Q30" s="44"/>
      <c r="R30" s="47"/>
      <c r="S30" s="44"/>
      <c r="T30" s="45"/>
      <c r="U30" s="44"/>
      <c r="V30" s="47"/>
      <c r="X30" s="45"/>
      <c r="Y30" s="44"/>
      <c r="Z30" s="47"/>
      <c r="AA30" s="48"/>
      <c r="AB30" s="49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20" customFormat="1" ht="15" customHeight="1">
      <c r="A31" s="44"/>
      <c r="D31" s="45"/>
      <c r="E31" s="44"/>
      <c r="F31" s="47"/>
      <c r="G31" s="44"/>
      <c r="H31" s="45"/>
      <c r="I31" s="44"/>
      <c r="J31" s="47"/>
      <c r="K31" s="44"/>
      <c r="L31" s="45"/>
      <c r="M31" s="44"/>
      <c r="N31" s="47"/>
      <c r="Q31" s="44"/>
      <c r="R31" s="47"/>
      <c r="S31" s="44"/>
      <c r="T31" s="45"/>
      <c r="U31" s="44"/>
      <c r="V31" s="47"/>
      <c r="X31" s="45"/>
      <c r="Y31" s="44"/>
      <c r="Z31" s="47"/>
      <c r="AA31" s="48"/>
      <c r="AB31" s="49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20" customFormat="1" ht="15" customHeight="1">
      <c r="A32" s="44"/>
      <c r="B32" s="51"/>
      <c r="D32" s="45"/>
      <c r="E32" s="44"/>
      <c r="F32" s="47"/>
      <c r="G32" s="44"/>
      <c r="H32" s="45"/>
      <c r="I32" s="44"/>
      <c r="J32" s="47"/>
      <c r="K32" s="44"/>
      <c r="L32" s="45"/>
      <c r="M32" s="44"/>
      <c r="N32" s="47"/>
      <c r="O32" s="44"/>
      <c r="P32" s="45"/>
      <c r="Q32" s="44"/>
      <c r="R32" s="47"/>
      <c r="S32" s="44"/>
      <c r="T32" s="45"/>
      <c r="U32" s="44"/>
      <c r="V32" s="47"/>
      <c r="X32" s="45"/>
      <c r="Y32" s="44"/>
      <c r="Z32" s="47"/>
      <c r="AA32" s="48"/>
      <c r="AB32" s="49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20" customFormat="1" ht="15" customHeight="1">
      <c r="A33" s="44"/>
      <c r="B33" s="52"/>
      <c r="C33" s="53"/>
      <c r="D33" s="45"/>
      <c r="E33" s="44"/>
      <c r="F33" s="54"/>
      <c r="G33" s="53"/>
      <c r="H33" s="55"/>
      <c r="I33" s="44"/>
      <c r="J33" s="54"/>
      <c r="K33" s="44"/>
      <c r="L33" s="45"/>
      <c r="M33" s="44"/>
      <c r="N33" s="46"/>
      <c r="O33" s="53"/>
      <c r="P33" s="55"/>
      <c r="Q33" s="44"/>
      <c r="R33" s="54"/>
      <c r="S33" s="53"/>
      <c r="T33" s="55"/>
      <c r="U33" s="44"/>
      <c r="V33" s="54"/>
      <c r="X33" s="45"/>
      <c r="Z33" s="46"/>
      <c r="AA33" s="44"/>
      <c r="AB33" s="49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20" customFormat="1" ht="15" customHeight="1">
      <c r="A34" s="44"/>
      <c r="B34" s="44"/>
      <c r="C34" s="44"/>
      <c r="D34" s="45"/>
      <c r="E34" s="44"/>
      <c r="F34" s="46"/>
      <c r="G34" s="44"/>
      <c r="H34" s="45"/>
      <c r="I34" s="44"/>
      <c r="J34" s="46"/>
      <c r="K34" s="44"/>
      <c r="L34" s="45"/>
      <c r="M34" s="44"/>
      <c r="N34" s="46"/>
      <c r="O34" s="44"/>
      <c r="P34" s="45"/>
      <c r="Q34" s="44"/>
      <c r="R34" s="46"/>
      <c r="S34" s="44"/>
      <c r="T34" s="45"/>
      <c r="U34" s="44"/>
      <c r="V34" s="46"/>
      <c r="W34" s="44"/>
      <c r="X34" s="45"/>
      <c r="Y34" s="44"/>
      <c r="Z34" s="46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20" customFormat="1" ht="15" customHeight="1">
      <c r="A35" s="44"/>
      <c r="B35" s="44"/>
      <c r="C35" s="44"/>
      <c r="D35" s="45"/>
      <c r="E35" s="44"/>
      <c r="F35" s="46"/>
      <c r="G35" s="44"/>
      <c r="H35" s="45"/>
      <c r="I35" s="44"/>
      <c r="J35" s="46"/>
      <c r="K35" s="44"/>
      <c r="L35" s="45"/>
      <c r="M35" s="44"/>
      <c r="N35" s="46"/>
      <c r="O35" s="44"/>
      <c r="P35" s="45"/>
      <c r="Q35" s="44"/>
      <c r="R35" s="46"/>
      <c r="S35" s="44"/>
      <c r="T35" s="45"/>
      <c r="U35" s="44"/>
      <c r="V35" s="46"/>
      <c r="W35" s="44"/>
      <c r="X35" s="45"/>
      <c r="Y35" s="44"/>
      <c r="Z35" s="46"/>
      <c r="AA35" s="56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7.100000000000001" customHeight="1">
      <c r="A36" s="44"/>
      <c r="B36" s="44"/>
      <c r="C36" s="44"/>
      <c r="D36" s="45"/>
      <c r="E36" s="44"/>
      <c r="F36" s="57"/>
      <c r="G36" s="44"/>
      <c r="H36" s="45"/>
      <c r="I36" s="44"/>
      <c r="J36" s="57"/>
      <c r="K36" s="44"/>
      <c r="L36" s="45"/>
      <c r="M36" s="44"/>
      <c r="N36" s="57"/>
      <c r="O36" s="44"/>
      <c r="P36" s="45"/>
      <c r="Q36" s="44"/>
      <c r="R36" s="57"/>
      <c r="S36" s="44"/>
      <c r="T36" s="45"/>
      <c r="U36" s="44"/>
      <c r="V36" s="57"/>
      <c r="W36" s="44"/>
      <c r="X36" s="45"/>
      <c r="Y36" s="44"/>
      <c r="Z36" s="57"/>
    </row>
    <row r="37" spans="1:69" ht="17.100000000000001" customHeight="1">
      <c r="A37" s="44"/>
      <c r="B37" s="44"/>
      <c r="C37" s="44"/>
      <c r="D37" s="45"/>
      <c r="E37" s="44"/>
      <c r="F37" s="57"/>
      <c r="G37" s="44"/>
      <c r="H37" s="45"/>
      <c r="I37" s="44"/>
      <c r="J37" s="57"/>
      <c r="K37" s="44"/>
      <c r="L37" s="45"/>
      <c r="M37" s="44"/>
      <c r="N37" s="57"/>
      <c r="O37" s="44"/>
      <c r="P37" s="45"/>
      <c r="Q37" s="44"/>
      <c r="R37" s="57"/>
      <c r="S37" s="44"/>
      <c r="T37" s="45"/>
      <c r="U37" s="44"/>
      <c r="V37" s="57"/>
      <c r="W37" s="44"/>
      <c r="X37" s="45"/>
      <c r="Y37" s="44"/>
      <c r="Z37" s="57"/>
    </row>
    <row r="38" spans="1:69" ht="17.100000000000001" customHeight="1">
      <c r="A38" s="44"/>
      <c r="B38" s="44"/>
      <c r="C38" s="44"/>
      <c r="D38" s="45"/>
      <c r="E38" s="44"/>
      <c r="F38" s="57"/>
      <c r="G38" s="44"/>
      <c r="H38" s="45"/>
      <c r="I38" s="44"/>
      <c r="J38" s="57"/>
      <c r="K38" s="44"/>
      <c r="L38" s="45"/>
      <c r="M38" s="44"/>
      <c r="N38" s="57"/>
      <c r="O38" s="44"/>
      <c r="P38" s="45"/>
      <c r="Q38" s="44"/>
      <c r="R38" s="57"/>
      <c r="S38" s="44"/>
      <c r="T38" s="45"/>
      <c r="U38" s="44"/>
      <c r="V38" s="57"/>
      <c r="W38" s="44"/>
      <c r="X38" s="45"/>
      <c r="Y38" s="44"/>
      <c r="Z38" s="57"/>
    </row>
    <row r="39" spans="1:69" ht="17.100000000000001" customHeight="1">
      <c r="A39" s="44"/>
      <c r="B39" s="44"/>
      <c r="C39" s="44"/>
      <c r="D39" s="45"/>
      <c r="E39" s="44"/>
      <c r="F39" s="57"/>
      <c r="G39" s="44"/>
      <c r="H39" s="45"/>
      <c r="I39" s="44"/>
      <c r="J39" s="57"/>
      <c r="K39" s="44"/>
      <c r="L39" s="45"/>
      <c r="M39" s="44"/>
      <c r="N39" s="57"/>
      <c r="O39" s="44"/>
      <c r="P39" s="45"/>
      <c r="Q39" s="44"/>
      <c r="R39" s="57"/>
      <c r="S39" s="44"/>
      <c r="T39" s="45"/>
      <c r="U39" s="44"/>
      <c r="V39" s="57"/>
      <c r="W39" s="44"/>
      <c r="X39" s="45"/>
      <c r="Y39" s="44"/>
      <c r="Z39" s="57"/>
    </row>
    <row r="40" spans="1:69" ht="12">
      <c r="A40" s="44"/>
      <c r="B40" s="44"/>
      <c r="C40" s="44"/>
      <c r="D40" s="45"/>
      <c r="E40" s="44"/>
      <c r="F40" s="57"/>
      <c r="G40" s="44"/>
      <c r="H40" s="45"/>
      <c r="I40" s="44"/>
      <c r="J40" s="57"/>
      <c r="K40" s="44"/>
      <c r="L40" s="45"/>
      <c r="M40" s="44"/>
      <c r="N40" s="57"/>
      <c r="O40" s="44"/>
      <c r="P40" s="45"/>
      <c r="Q40" s="44"/>
      <c r="R40" s="57"/>
      <c r="S40" s="44"/>
      <c r="T40" s="45"/>
      <c r="U40" s="44"/>
      <c r="V40" s="57"/>
      <c r="W40" s="44"/>
      <c r="X40" s="45"/>
      <c r="Y40" s="44"/>
      <c r="Z40" s="57"/>
    </row>
    <row r="41" spans="1:69" ht="12">
      <c r="A41" s="44"/>
      <c r="B41" s="44"/>
      <c r="C41" s="44"/>
      <c r="E41" s="44"/>
      <c r="F41" s="57"/>
      <c r="G41" s="44"/>
      <c r="I41" s="44"/>
      <c r="J41" s="57"/>
      <c r="K41" s="44"/>
      <c r="M41" s="44"/>
      <c r="N41" s="57"/>
      <c r="O41" s="44"/>
      <c r="Q41" s="44"/>
      <c r="R41" s="57"/>
      <c r="S41" s="44"/>
      <c r="U41" s="44"/>
      <c r="V41" s="57"/>
      <c r="W41" s="44"/>
      <c r="Y41" s="44"/>
      <c r="Z41" s="57"/>
    </row>
    <row r="42" spans="1:69" ht="12">
      <c r="A42" s="44"/>
      <c r="B42" s="44"/>
      <c r="C42" s="44"/>
      <c r="E42" s="44"/>
      <c r="F42" s="57"/>
      <c r="G42" s="44"/>
      <c r="I42" s="44"/>
      <c r="J42" s="57"/>
      <c r="K42" s="44"/>
      <c r="M42" s="44"/>
      <c r="N42" s="57"/>
      <c r="O42" s="44"/>
      <c r="Q42" s="44"/>
      <c r="R42" s="57"/>
      <c r="S42" s="44"/>
      <c r="U42" s="44"/>
      <c r="V42" s="57"/>
      <c r="W42" s="44"/>
      <c r="Y42" s="44"/>
      <c r="Z42" s="57"/>
    </row>
    <row r="43" spans="1:69" ht="12">
      <c r="A43" s="44"/>
      <c r="B43" s="44"/>
      <c r="C43" s="44"/>
      <c r="E43" s="44"/>
      <c r="F43" s="57"/>
      <c r="G43" s="44"/>
      <c r="I43" s="44"/>
      <c r="J43" s="57"/>
      <c r="K43" s="44"/>
      <c r="M43" s="44"/>
      <c r="N43" s="57"/>
      <c r="O43" s="44"/>
      <c r="Q43" s="44"/>
      <c r="R43" s="57"/>
      <c r="S43" s="44"/>
      <c r="U43" s="44"/>
      <c r="V43" s="57"/>
      <c r="W43" s="44"/>
      <c r="Y43" s="44"/>
      <c r="Z43" s="57"/>
    </row>
    <row r="44" spans="1:69">
      <c r="A44" s="44"/>
      <c r="B44" s="44"/>
      <c r="C44" s="44"/>
      <c r="E44" s="44"/>
      <c r="G44" s="44"/>
      <c r="I44" s="44"/>
      <c r="K44" s="44"/>
      <c r="M44" s="44"/>
      <c r="O44" s="44"/>
      <c r="Q44" s="44"/>
      <c r="S44" s="44"/>
      <c r="U44" s="44"/>
      <c r="W44" s="44"/>
      <c r="Y44" s="44"/>
    </row>
    <row r="45" spans="1:69">
      <c r="A45" s="44"/>
      <c r="B45" s="44"/>
      <c r="C45" s="44"/>
      <c r="E45" s="44"/>
      <c r="G45" s="44"/>
      <c r="I45" s="44"/>
      <c r="K45" s="44"/>
      <c r="M45" s="44"/>
      <c r="O45" s="44"/>
      <c r="Q45" s="44"/>
      <c r="S45" s="44"/>
      <c r="U45" s="44"/>
      <c r="W45" s="44"/>
      <c r="Y45" s="44"/>
    </row>
    <row r="55" spans="2:11">
      <c r="B55" s="20"/>
      <c r="C55" s="20"/>
      <c r="D55" s="20"/>
      <c r="E55" s="20"/>
      <c r="F55" s="20"/>
      <c r="G55" s="20"/>
      <c r="H55" s="20"/>
      <c r="I55" s="20"/>
      <c r="J55" s="20"/>
    </row>
    <row r="56" spans="2:11">
      <c r="B56" s="58"/>
      <c r="C56" s="58"/>
      <c r="D56" s="58"/>
      <c r="E56" s="58"/>
      <c r="F56" s="58"/>
      <c r="G56" s="58"/>
      <c r="H56" s="20"/>
      <c r="I56" s="20"/>
      <c r="J56" s="20"/>
      <c r="K56" s="20"/>
    </row>
  </sheetData>
  <sheetProtection algorithmName="SHA-512" hashValue="OSdrnRQREl3PQEB/Jsmv+viLgs+o0MhfbfBnAwMlz+ZbeLFejCFHw71n0NLLgGF4rZTxwezZ178HKKQ9LzQ+Vg==" saltValue="iTMe9aFRS/RTwo17uRmuXw==" spinCount="100000" sheet="1" objects="1" scenarios="1"/>
  <mergeCells count="29">
    <mergeCell ref="R1:R2"/>
    <mergeCell ref="V1:Z1"/>
    <mergeCell ref="V2:Z3"/>
    <mergeCell ref="AB4:AB23"/>
    <mergeCell ref="S1:U2"/>
    <mergeCell ref="S3:U3"/>
    <mergeCell ref="A1:B1"/>
    <mergeCell ref="I1:L1"/>
    <mergeCell ref="A2:B2"/>
    <mergeCell ref="C2:H3"/>
    <mergeCell ref="I2:L3"/>
    <mergeCell ref="A3:B3"/>
    <mergeCell ref="A12:A16"/>
    <mergeCell ref="A18:A22"/>
    <mergeCell ref="A5:A10"/>
    <mergeCell ref="A4:B4"/>
    <mergeCell ref="C13:C14"/>
    <mergeCell ref="E13:E14"/>
    <mergeCell ref="F13:F14"/>
    <mergeCell ref="G13:G14"/>
    <mergeCell ref="P1:Q1"/>
    <mergeCell ref="N1:O1"/>
    <mergeCell ref="P2:Q3"/>
    <mergeCell ref="D1:H1"/>
    <mergeCell ref="I13:I14"/>
    <mergeCell ref="H13:H14"/>
    <mergeCell ref="J13:J14"/>
    <mergeCell ref="D13:D14"/>
    <mergeCell ref="M2:O3"/>
  </mergeCells>
  <phoneticPr fontId="9"/>
  <conditionalFormatting sqref="F5:F23">
    <cfRule type="expression" dxfId="15" priority="28" stopIfTrue="1">
      <formula>E5&lt;F5</formula>
    </cfRule>
  </conditionalFormatting>
  <conditionalFormatting sqref="J5:J23">
    <cfRule type="expression" dxfId="14" priority="1" stopIfTrue="1">
      <formula>I5&lt;J5</formula>
    </cfRule>
  </conditionalFormatting>
  <conditionalFormatting sqref="V5">
    <cfRule type="expression" dxfId="13" priority="13" stopIfTrue="1">
      <formula>U5&lt;V5</formula>
    </cfRule>
  </conditionalFormatting>
  <conditionalFormatting sqref="Z5:Z23">
    <cfRule type="expression" dxfId="12" priority="12" stopIfTrue="1">
      <formula>Y5&lt;Z5</formula>
    </cfRule>
  </conditionalFormatting>
  <pageMargins left="0.59055118110236227" right="0.19685039370078741" top="0.39370078740157483" bottom="0.39370078740157483" header="0.51181102362204722" footer="0.51181102362204722"/>
  <pageSetup paperSize="9" orientation="landscape" r:id="rId1"/>
  <headerFooter alignWithMargins="0"/>
  <ignoredErrors>
    <ignoredError sqref="C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F1B5F-5D02-451F-8A7C-AEE7C8AEC372}">
  <sheetPr codeName="Sheet7">
    <pageSetUpPr fitToPage="1"/>
  </sheetPr>
  <dimension ref="A1:BQ60"/>
  <sheetViews>
    <sheetView showGridLines="0" showZeros="0" zoomScaleNormal="100" workbookViewId="0">
      <selection activeCell="F5" sqref="F5"/>
    </sheetView>
  </sheetViews>
  <sheetFormatPr defaultRowHeight="11.25"/>
  <cols>
    <col min="1" max="1" width="3.375" style="2" customWidth="1"/>
    <col min="2" max="2" width="7.25" style="2" customWidth="1"/>
    <col min="3" max="3" width="7.125" style="2" customWidth="1"/>
    <col min="4" max="4" width="2.75" style="2" customWidth="1"/>
    <col min="5" max="5" width="4.875" style="2" customWidth="1"/>
    <col min="6" max="7" width="7.125" style="2" customWidth="1"/>
    <col min="8" max="8" width="1.625" style="2" customWidth="1"/>
    <col min="9" max="9" width="5.125" style="2" customWidth="1"/>
    <col min="10" max="11" width="7.125" style="2" customWidth="1"/>
    <col min="12" max="12" width="1.625" style="2" customWidth="1"/>
    <col min="13" max="13" width="5.125" style="2" customWidth="1"/>
    <col min="14" max="15" width="7.125" style="2" customWidth="1"/>
    <col min="16" max="16" width="1.625" style="2" customWidth="1"/>
    <col min="17" max="17" width="5.125" style="2" customWidth="1"/>
    <col min="18" max="18" width="7.125" style="2" customWidth="1"/>
    <col min="19" max="19" width="7.25" style="2" customWidth="1"/>
    <col min="20" max="20" width="1.5" style="2" customWidth="1"/>
    <col min="21" max="21" width="5.125" style="2" customWidth="1"/>
    <col min="22" max="23" width="7.125" style="2" customWidth="1"/>
    <col min="24" max="24" width="1.25" style="2" customWidth="1"/>
    <col min="25" max="25" width="5.125" style="2" customWidth="1"/>
    <col min="26" max="26" width="7.125" style="2" customWidth="1"/>
    <col min="27" max="27" width="0.5" style="2" customWidth="1"/>
    <col min="28" max="28" width="2.75" style="2" customWidth="1"/>
    <col min="29" max="29" width="3" style="2" customWidth="1"/>
    <col min="30" max="30" width="5.875" style="2" customWidth="1"/>
    <col min="31" max="31" width="3.375" style="2" customWidth="1"/>
    <col min="32" max="16384" width="9" style="2"/>
  </cols>
  <sheetData>
    <row r="1" spans="1:69" ht="15" customHeight="1">
      <c r="A1" s="693">
        <f>青森市!A1</f>
        <v>45748</v>
      </c>
      <c r="B1" s="694"/>
      <c r="C1" s="717" t="s">
        <v>33</v>
      </c>
      <c r="D1" s="836"/>
      <c r="E1" s="654">
        <f>青森市!D1</f>
        <v>0</v>
      </c>
      <c r="F1" s="654"/>
      <c r="G1" s="654"/>
      <c r="H1" s="759"/>
      <c r="I1" s="764" t="s">
        <v>34</v>
      </c>
      <c r="J1" s="765"/>
      <c r="K1" s="765"/>
      <c r="L1" s="766"/>
      <c r="M1" s="141" t="s">
        <v>275</v>
      </c>
      <c r="N1" s="655">
        <f>青森市!N1</f>
        <v>0</v>
      </c>
      <c r="O1" s="656"/>
      <c r="P1" s="717" t="s">
        <v>36</v>
      </c>
      <c r="Q1" s="731"/>
      <c r="R1" s="717" t="s">
        <v>88</v>
      </c>
      <c r="S1" s="719">
        <f>青森市!S1</f>
        <v>0</v>
      </c>
      <c r="T1" s="720"/>
      <c r="U1" s="721"/>
      <c r="V1" s="643" t="s">
        <v>37</v>
      </c>
      <c r="W1" s="644"/>
      <c r="X1" s="644"/>
      <c r="Y1" s="644"/>
      <c r="Z1" s="645"/>
      <c r="AA1" s="1"/>
    </row>
    <row r="2" spans="1:69" ht="18" customHeight="1">
      <c r="A2" s="698" t="s">
        <v>108</v>
      </c>
      <c r="B2" s="699"/>
      <c r="C2" s="653">
        <f>青森市!C2</f>
        <v>0</v>
      </c>
      <c r="D2" s="638"/>
      <c r="E2" s="638"/>
      <c r="F2" s="638"/>
      <c r="G2" s="638"/>
      <c r="H2" s="638"/>
      <c r="I2" s="771">
        <f>青森市!I2</f>
        <v>0</v>
      </c>
      <c r="J2" s="772"/>
      <c r="K2" s="772"/>
      <c r="L2" s="773"/>
      <c r="M2" s="761">
        <f>青森市!M2</f>
        <v>0</v>
      </c>
      <c r="N2" s="762"/>
      <c r="O2" s="763"/>
      <c r="P2" s="767">
        <f>青森市!P2</f>
        <v>0</v>
      </c>
      <c r="Q2" s="768"/>
      <c r="R2" s="718"/>
      <c r="S2" s="722"/>
      <c r="T2" s="722"/>
      <c r="U2" s="723"/>
      <c r="V2" s="753">
        <f>青森市!V2</f>
        <v>0</v>
      </c>
      <c r="W2" s="754"/>
      <c r="X2" s="754"/>
      <c r="Y2" s="754"/>
      <c r="Z2" s="755"/>
      <c r="AA2" s="1"/>
      <c r="AB2" s="3">
        <v>5</v>
      </c>
    </row>
    <row r="3" spans="1:69" ht="18" customHeight="1">
      <c r="A3" s="708" t="s">
        <v>89</v>
      </c>
      <c r="B3" s="709"/>
      <c r="C3" s="653"/>
      <c r="D3" s="638"/>
      <c r="E3" s="638"/>
      <c r="F3" s="638"/>
      <c r="G3" s="638"/>
      <c r="H3" s="638"/>
      <c r="I3" s="774"/>
      <c r="J3" s="775"/>
      <c r="K3" s="775"/>
      <c r="L3" s="776"/>
      <c r="M3" s="761"/>
      <c r="N3" s="762"/>
      <c r="O3" s="763"/>
      <c r="P3" s="769"/>
      <c r="Q3" s="770"/>
      <c r="R3" s="4" t="s">
        <v>90</v>
      </c>
      <c r="S3" s="741">
        <f>F13+R13+V13+R23+F30+J13+J23+J30+N23+N30+Z30</f>
        <v>0</v>
      </c>
      <c r="T3" s="742"/>
      <c r="U3" s="743"/>
      <c r="V3" s="753"/>
      <c r="W3" s="757"/>
      <c r="X3" s="757"/>
      <c r="Y3" s="757"/>
      <c r="Z3" s="758"/>
      <c r="AB3" s="5"/>
    </row>
    <row r="4" spans="1:69" ht="18.95" customHeight="1">
      <c r="A4" s="714" t="s">
        <v>38</v>
      </c>
      <c r="B4" s="715"/>
      <c r="C4" s="136" t="s">
        <v>94</v>
      </c>
      <c r="D4" s="7"/>
      <c r="E4" s="8" t="s">
        <v>39</v>
      </c>
      <c r="F4" s="443" t="s">
        <v>40</v>
      </c>
      <c r="G4" s="833" t="s">
        <v>12</v>
      </c>
      <c r="H4" s="834"/>
      <c r="I4" s="8" t="s">
        <v>39</v>
      </c>
      <c r="J4" s="9" t="s">
        <v>40</v>
      </c>
      <c r="K4" s="138"/>
      <c r="L4" s="7"/>
      <c r="M4" s="8"/>
      <c r="N4" s="9"/>
      <c r="O4" s="138" t="s">
        <v>226</v>
      </c>
      <c r="P4" s="7"/>
      <c r="Q4" s="8" t="s">
        <v>39</v>
      </c>
      <c r="R4" s="443" t="s">
        <v>40</v>
      </c>
      <c r="S4" s="831" t="s">
        <v>223</v>
      </c>
      <c r="T4" s="832"/>
      <c r="U4" s="8" t="s">
        <v>39</v>
      </c>
      <c r="V4" s="9" t="s">
        <v>40</v>
      </c>
      <c r="W4" s="538"/>
      <c r="X4" s="539"/>
      <c r="Y4" s="8"/>
      <c r="Z4" s="9"/>
      <c r="AA4" s="12"/>
      <c r="AB4" s="716" t="s">
        <v>247</v>
      </c>
      <c r="AF4" s="13"/>
    </row>
    <row r="5" spans="1:69" s="20" customFormat="1" ht="18" customHeight="1">
      <c r="A5" s="786" t="s">
        <v>237</v>
      </c>
      <c r="B5" s="134" t="s">
        <v>229</v>
      </c>
      <c r="C5" s="77" t="s">
        <v>227</v>
      </c>
      <c r="D5" s="236" t="s">
        <v>15</v>
      </c>
      <c r="E5" s="76">
        <v>1250</v>
      </c>
      <c r="F5" s="444"/>
      <c r="G5" s="14" t="s">
        <v>227</v>
      </c>
      <c r="H5" s="295" t="s">
        <v>356</v>
      </c>
      <c r="I5" s="16">
        <v>350</v>
      </c>
      <c r="J5" s="496"/>
      <c r="K5" s="14"/>
      <c r="L5" s="226"/>
      <c r="M5" s="16"/>
      <c r="N5" s="17"/>
      <c r="O5" s="249" t="s">
        <v>404</v>
      </c>
      <c r="P5" s="226"/>
      <c r="Q5" s="16">
        <v>200</v>
      </c>
      <c r="R5" s="444"/>
      <c r="S5" s="14" t="s">
        <v>227</v>
      </c>
      <c r="T5" s="226"/>
      <c r="U5" s="16">
        <v>1680</v>
      </c>
      <c r="V5" s="318"/>
      <c r="W5" s="432"/>
      <c r="X5" s="422"/>
      <c r="Y5" s="423"/>
      <c r="Z5" s="433"/>
      <c r="AA5" s="19"/>
      <c r="AB5" s="716"/>
      <c r="AC5" s="2"/>
      <c r="AD5" s="13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20" customFormat="1" ht="18" customHeight="1">
      <c r="A6" s="787"/>
      <c r="B6" s="98" t="s">
        <v>230</v>
      </c>
      <c r="C6" s="106" t="s">
        <v>228</v>
      </c>
      <c r="D6" s="237" t="s">
        <v>15</v>
      </c>
      <c r="E6" s="97">
        <v>500</v>
      </c>
      <c r="F6" s="444"/>
      <c r="G6" s="33" t="s">
        <v>228</v>
      </c>
      <c r="H6" s="475" t="s">
        <v>356</v>
      </c>
      <c r="I6" s="30">
        <v>40</v>
      </c>
      <c r="J6" s="494"/>
      <c r="K6" s="33"/>
      <c r="L6" s="124"/>
      <c r="M6" s="30"/>
      <c r="N6" s="89"/>
      <c r="O6" s="244" t="s">
        <v>86</v>
      </c>
      <c r="P6" s="233" t="s">
        <v>386</v>
      </c>
      <c r="Q6" s="30">
        <v>50</v>
      </c>
      <c r="R6" s="445"/>
      <c r="S6" s="117" t="s">
        <v>86</v>
      </c>
      <c r="T6" s="233"/>
      <c r="U6" s="25">
        <v>1020</v>
      </c>
      <c r="V6" s="318"/>
      <c r="W6" s="425"/>
      <c r="X6" s="180"/>
      <c r="Y6" s="159"/>
      <c r="Z6" s="434"/>
      <c r="AA6" s="26"/>
      <c r="AB6" s="71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20" customFormat="1" ht="18" customHeight="1">
      <c r="A7" s="787"/>
      <c r="B7" s="98" t="s">
        <v>231</v>
      </c>
      <c r="C7" s="809" t="s">
        <v>291</v>
      </c>
      <c r="D7" s="824" t="s">
        <v>15</v>
      </c>
      <c r="E7" s="805">
        <v>350</v>
      </c>
      <c r="F7" s="840"/>
      <c r="G7" s="820" t="s">
        <v>439</v>
      </c>
      <c r="H7" s="811" t="s">
        <v>446</v>
      </c>
      <c r="I7" s="805">
        <v>150</v>
      </c>
      <c r="J7" s="813"/>
      <c r="K7" s="105"/>
      <c r="L7" s="123"/>
      <c r="M7" s="25"/>
      <c r="N7" s="27"/>
      <c r="O7" s="261" t="s">
        <v>405</v>
      </c>
      <c r="P7" s="233" t="s">
        <v>386</v>
      </c>
      <c r="Q7" s="25">
        <v>30</v>
      </c>
      <c r="R7" s="444"/>
      <c r="S7" s="14" t="s">
        <v>303</v>
      </c>
      <c r="T7" s="232" t="s">
        <v>15</v>
      </c>
      <c r="U7" s="16">
        <v>2730</v>
      </c>
      <c r="V7" s="318"/>
      <c r="W7" s="425"/>
      <c r="X7" s="180"/>
      <c r="Y7" s="159"/>
      <c r="Z7" s="434"/>
      <c r="AA7" s="26"/>
      <c r="AB7" s="71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20" customFormat="1" ht="18" customHeight="1" thickBot="1">
      <c r="A8" s="787"/>
      <c r="B8" s="98" t="s">
        <v>232</v>
      </c>
      <c r="C8" s="810"/>
      <c r="D8" s="826"/>
      <c r="E8" s="806"/>
      <c r="F8" s="841"/>
      <c r="G8" s="821"/>
      <c r="H8" s="812"/>
      <c r="I8" s="806"/>
      <c r="J8" s="814"/>
      <c r="K8" s="14"/>
      <c r="L8" s="226"/>
      <c r="M8" s="16"/>
      <c r="N8" s="17"/>
      <c r="O8" s="193"/>
      <c r="P8" s="231"/>
      <c r="Q8" s="97"/>
      <c r="R8" s="612"/>
      <c r="S8" s="613"/>
      <c r="T8" s="552"/>
      <c r="U8" s="437"/>
      <c r="V8" s="614"/>
      <c r="W8" s="425"/>
      <c r="X8" s="180"/>
      <c r="Y8" s="159"/>
      <c r="Z8" s="434"/>
      <c r="AA8" s="26"/>
      <c r="AB8" s="71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s="20" customFormat="1" ht="18" customHeight="1" thickBot="1">
      <c r="A9" s="787"/>
      <c r="B9" s="121" t="s">
        <v>233</v>
      </c>
      <c r="C9" s="809" t="s">
        <v>85</v>
      </c>
      <c r="D9" s="824" t="s">
        <v>15</v>
      </c>
      <c r="E9" s="805">
        <v>1500</v>
      </c>
      <c r="F9" s="842"/>
      <c r="G9" s="820" t="s">
        <v>85</v>
      </c>
      <c r="H9" s="811" t="s">
        <v>446</v>
      </c>
      <c r="I9" s="805">
        <v>220</v>
      </c>
      <c r="J9" s="849"/>
      <c r="K9" s="32"/>
      <c r="L9" s="123"/>
      <c r="M9" s="25"/>
      <c r="N9" s="446"/>
      <c r="O9" s="615" t="s">
        <v>85</v>
      </c>
      <c r="P9" s="616" t="s">
        <v>386</v>
      </c>
      <c r="Q9" s="617">
        <v>150</v>
      </c>
      <c r="R9" s="618"/>
      <c r="S9" s="619" t="s">
        <v>85</v>
      </c>
      <c r="T9" s="620"/>
      <c r="U9" s="621">
        <v>2900</v>
      </c>
      <c r="V9" s="622"/>
      <c r="W9" s="159"/>
      <c r="X9" s="180"/>
      <c r="Y9" s="159"/>
      <c r="Z9" s="434"/>
      <c r="AA9" s="19"/>
      <c r="AB9" s="71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s="20" customFormat="1" ht="18" customHeight="1">
      <c r="A10" s="787"/>
      <c r="B10" s="98" t="s">
        <v>234</v>
      </c>
      <c r="C10" s="835"/>
      <c r="D10" s="825"/>
      <c r="E10" s="839"/>
      <c r="F10" s="843"/>
      <c r="G10" s="848"/>
      <c r="H10" s="852"/>
      <c r="I10" s="839"/>
      <c r="J10" s="850"/>
      <c r="K10" s="32"/>
      <c r="L10" s="123"/>
      <c r="M10" s="25"/>
      <c r="N10" s="27"/>
      <c r="O10" s="250"/>
      <c r="P10" s="226"/>
      <c r="Q10" s="16"/>
      <c r="R10" s="447"/>
      <c r="S10" s="829" t="s">
        <v>307</v>
      </c>
      <c r="T10" s="845"/>
      <c r="U10" s="839">
        <v>760</v>
      </c>
      <c r="V10" s="853"/>
      <c r="W10" s="425"/>
      <c r="X10" s="180"/>
      <c r="Y10" s="159"/>
      <c r="Z10" s="434"/>
      <c r="AA10" s="26"/>
      <c r="AB10" s="716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s="20" customFormat="1" ht="18" customHeight="1">
      <c r="A11" s="787"/>
      <c r="B11" s="98" t="s">
        <v>235</v>
      </c>
      <c r="C11" s="810"/>
      <c r="D11" s="826"/>
      <c r="E11" s="806"/>
      <c r="F11" s="844"/>
      <c r="G11" s="821"/>
      <c r="H11" s="812"/>
      <c r="I11" s="806"/>
      <c r="J11" s="851"/>
      <c r="K11" s="79"/>
      <c r="L11" s="226"/>
      <c r="M11" s="16"/>
      <c r="N11" s="17"/>
      <c r="O11" s="250"/>
      <c r="P11" s="226"/>
      <c r="Q11" s="16"/>
      <c r="R11" s="447"/>
      <c r="S11" s="830"/>
      <c r="T11" s="846"/>
      <c r="U11" s="806"/>
      <c r="V11" s="854"/>
      <c r="W11" s="425"/>
      <c r="X11" s="180"/>
      <c r="Y11" s="159"/>
      <c r="Z11" s="434"/>
      <c r="AA11" s="26"/>
      <c r="AB11" s="716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s="20" customFormat="1" ht="18" customHeight="1">
      <c r="A12" s="788"/>
      <c r="B12" s="98" t="s">
        <v>236</v>
      </c>
      <c r="C12" s="130" t="s">
        <v>79</v>
      </c>
      <c r="D12" s="234" t="s">
        <v>15</v>
      </c>
      <c r="E12" s="30">
        <v>70</v>
      </c>
      <c r="F12" s="449"/>
      <c r="G12" s="130" t="s">
        <v>440</v>
      </c>
      <c r="H12" s="475" t="s">
        <v>356</v>
      </c>
      <c r="I12" s="30">
        <v>80</v>
      </c>
      <c r="J12" s="510"/>
      <c r="K12" s="131"/>
      <c r="L12" s="124"/>
      <c r="M12" s="30"/>
      <c r="N12" s="31"/>
      <c r="O12" s="251"/>
      <c r="P12" s="124"/>
      <c r="Q12" s="30"/>
      <c r="R12" s="449"/>
      <c r="S12" s="298"/>
      <c r="T12" s="227"/>
      <c r="U12" s="61"/>
      <c r="V12" s="408"/>
      <c r="W12" s="551"/>
      <c r="X12" s="552"/>
      <c r="Y12" s="437"/>
      <c r="Z12" s="286"/>
      <c r="AA12" s="13"/>
      <c r="AB12" s="716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s="20" customFormat="1" ht="18" customHeight="1" thickBot="1">
      <c r="A13" s="21" t="s">
        <v>222</v>
      </c>
      <c r="B13" s="531">
        <f>E13+Q13+U13+I13</f>
        <v>14030</v>
      </c>
      <c r="C13" s="471" t="s">
        <v>87</v>
      </c>
      <c r="D13" s="534"/>
      <c r="E13" s="533">
        <f>SUM(E5:E12)</f>
        <v>3670</v>
      </c>
      <c r="F13" s="535">
        <f>SUM(F5:F12)</f>
        <v>0</v>
      </c>
      <c r="G13" s="38" t="s">
        <v>30</v>
      </c>
      <c r="H13" s="230"/>
      <c r="I13" s="85">
        <f>SUM(I5:I12)</f>
        <v>840</v>
      </c>
      <c r="J13" s="493">
        <f>SUM(J5:J12)</f>
        <v>0</v>
      </c>
      <c r="K13" s="88"/>
      <c r="L13" s="230"/>
      <c r="M13" s="40"/>
      <c r="N13" s="86"/>
      <c r="O13" s="471" t="s">
        <v>87</v>
      </c>
      <c r="P13" s="532"/>
      <c r="Q13" s="533">
        <f>SUM(Q5:Q12)</f>
        <v>430</v>
      </c>
      <c r="R13" s="535">
        <f>SUM(R5:R12)</f>
        <v>0</v>
      </c>
      <c r="S13" s="471" t="s">
        <v>87</v>
      </c>
      <c r="T13" s="532"/>
      <c r="U13" s="533">
        <f>SUM(U5:U12)</f>
        <v>9090</v>
      </c>
      <c r="V13" s="549">
        <f>SUM(V5:V12)</f>
        <v>0</v>
      </c>
      <c r="W13" s="580"/>
      <c r="X13" s="581"/>
      <c r="Y13" s="581"/>
      <c r="Z13" s="582"/>
      <c r="AA13" s="13"/>
      <c r="AB13" s="716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s="20" customFormat="1" ht="18" customHeight="1">
      <c r="A14" s="827"/>
      <c r="B14" s="828"/>
      <c r="C14" s="136" t="s">
        <v>94</v>
      </c>
      <c r="D14" s="7"/>
      <c r="E14" s="8" t="s">
        <v>39</v>
      </c>
      <c r="F14" s="9" t="s">
        <v>40</v>
      </c>
      <c r="G14" s="137" t="s">
        <v>224</v>
      </c>
      <c r="H14" s="7"/>
      <c r="I14" s="8" t="s">
        <v>39</v>
      </c>
      <c r="J14" s="9" t="s">
        <v>40</v>
      </c>
      <c r="K14" s="138" t="s">
        <v>225</v>
      </c>
      <c r="L14" s="7"/>
      <c r="M14" s="8" t="s">
        <v>39</v>
      </c>
      <c r="N14" s="9" t="s">
        <v>40</v>
      </c>
      <c r="O14" s="138" t="s">
        <v>226</v>
      </c>
      <c r="P14" s="7"/>
      <c r="Q14" s="8" t="s">
        <v>39</v>
      </c>
      <c r="R14" s="443" t="s">
        <v>40</v>
      </c>
      <c r="S14" s="837" t="s">
        <v>223</v>
      </c>
      <c r="T14" s="838"/>
      <c r="U14" s="591" t="s">
        <v>39</v>
      </c>
      <c r="V14" s="592" t="s">
        <v>40</v>
      </c>
      <c r="W14" s="847" t="s">
        <v>223</v>
      </c>
      <c r="X14" s="838"/>
      <c r="Y14" s="591" t="s">
        <v>39</v>
      </c>
      <c r="Z14" s="593" t="s">
        <v>40</v>
      </c>
      <c r="AA14" s="13"/>
      <c r="AB14" s="716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s="20" customFormat="1" ht="18" customHeight="1">
      <c r="A15" s="126"/>
      <c r="B15" s="104"/>
      <c r="C15" s="14" t="s">
        <v>338</v>
      </c>
      <c r="D15" s="232" t="s">
        <v>15</v>
      </c>
      <c r="E15" s="16">
        <v>2260</v>
      </c>
      <c r="F15" s="320"/>
      <c r="G15" s="113" t="s">
        <v>338</v>
      </c>
      <c r="H15" s="232" t="s">
        <v>356</v>
      </c>
      <c r="I15" s="16">
        <v>1700</v>
      </c>
      <c r="J15" s="320"/>
      <c r="K15" s="113" t="s">
        <v>338</v>
      </c>
      <c r="L15" s="232" t="s">
        <v>356</v>
      </c>
      <c r="M15" s="16">
        <v>450</v>
      </c>
      <c r="N15" s="320"/>
      <c r="O15" s="536" t="s">
        <v>337</v>
      </c>
      <c r="P15" s="226"/>
      <c r="Q15" s="537">
        <v>1550</v>
      </c>
      <c r="R15" s="451"/>
      <c r="S15" s="594" t="s">
        <v>239</v>
      </c>
      <c r="T15" s="226"/>
      <c r="U15" s="16">
        <v>2060</v>
      </c>
      <c r="V15" s="320"/>
      <c r="W15" s="424" t="s">
        <v>244</v>
      </c>
      <c r="X15" s="229"/>
      <c r="Y15" s="76">
        <v>3100</v>
      </c>
      <c r="Z15" s="595"/>
      <c r="AA15" s="13"/>
      <c r="AB15" s="716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20" customFormat="1" ht="18" customHeight="1">
      <c r="A16" s="102"/>
      <c r="B16" s="104"/>
      <c r="C16" s="23" t="s">
        <v>337</v>
      </c>
      <c r="D16" s="232" t="s">
        <v>15</v>
      </c>
      <c r="E16" s="16">
        <v>1530</v>
      </c>
      <c r="F16" s="318"/>
      <c r="G16" s="23" t="s">
        <v>337</v>
      </c>
      <c r="H16" s="237" t="s">
        <v>356</v>
      </c>
      <c r="I16" s="97">
        <v>1310</v>
      </c>
      <c r="J16" s="318"/>
      <c r="K16" s="23" t="s">
        <v>337</v>
      </c>
      <c r="L16" s="232" t="s">
        <v>356</v>
      </c>
      <c r="M16" s="16">
        <v>380</v>
      </c>
      <c r="N16" s="318"/>
      <c r="O16" s="265" t="s">
        <v>339</v>
      </c>
      <c r="P16" s="124"/>
      <c r="Q16" s="266">
        <v>1550</v>
      </c>
      <c r="R16" s="444"/>
      <c r="S16" s="596" t="s">
        <v>240</v>
      </c>
      <c r="T16" s="226"/>
      <c r="U16" s="16">
        <v>780</v>
      </c>
      <c r="V16" s="318"/>
      <c r="W16" s="112" t="s">
        <v>245</v>
      </c>
      <c r="X16" s="123"/>
      <c r="Y16" s="25">
        <v>3300</v>
      </c>
      <c r="Z16" s="597"/>
      <c r="AA16" s="13"/>
      <c r="AB16" s="716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20" customFormat="1" ht="18" customHeight="1">
      <c r="A17" s="126"/>
      <c r="B17" s="127"/>
      <c r="C17" s="23" t="s">
        <v>340</v>
      </c>
      <c r="D17" s="232" t="s">
        <v>15</v>
      </c>
      <c r="E17" s="16">
        <v>700</v>
      </c>
      <c r="F17" s="318"/>
      <c r="G17" s="23" t="s">
        <v>340</v>
      </c>
      <c r="H17" s="233" t="s">
        <v>356</v>
      </c>
      <c r="I17" s="25">
        <v>500</v>
      </c>
      <c r="J17" s="318"/>
      <c r="K17" s="23" t="s">
        <v>340</v>
      </c>
      <c r="L17" s="232" t="s">
        <v>356</v>
      </c>
      <c r="M17" s="16">
        <v>100</v>
      </c>
      <c r="N17" s="318"/>
      <c r="O17" s="263" t="s">
        <v>340</v>
      </c>
      <c r="P17" s="123"/>
      <c r="Q17" s="264">
        <v>1300</v>
      </c>
      <c r="R17" s="444"/>
      <c r="S17" s="598" t="s">
        <v>241</v>
      </c>
      <c r="T17" s="123"/>
      <c r="U17" s="25">
        <v>3120</v>
      </c>
      <c r="V17" s="318"/>
      <c r="W17" s="112" t="s">
        <v>49</v>
      </c>
      <c r="X17" s="123"/>
      <c r="Y17" s="25">
        <v>2020</v>
      </c>
      <c r="Z17" s="597"/>
      <c r="AA17" s="13"/>
      <c r="AB17" s="716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20" customFormat="1" ht="18" customHeight="1">
      <c r="A18" s="102"/>
      <c r="B18" s="104"/>
      <c r="C18" s="33" t="s">
        <v>312</v>
      </c>
      <c r="D18" s="232"/>
      <c r="E18" s="25"/>
      <c r="F18" s="268"/>
      <c r="G18" s="23" t="s">
        <v>316</v>
      </c>
      <c r="H18" s="123"/>
      <c r="I18" s="25"/>
      <c r="J18" s="268"/>
      <c r="K18" s="23" t="s">
        <v>313</v>
      </c>
      <c r="L18" s="123"/>
      <c r="M18" s="25"/>
      <c r="N18" s="268"/>
      <c r="O18" s="263"/>
      <c r="P18" s="123"/>
      <c r="Q18" s="264"/>
      <c r="R18" s="452"/>
      <c r="S18" s="598" t="s">
        <v>44</v>
      </c>
      <c r="T18" s="123"/>
      <c r="U18" s="25">
        <v>1780</v>
      </c>
      <c r="V18" s="318"/>
      <c r="W18" s="130" t="s">
        <v>50</v>
      </c>
      <c r="X18" s="124"/>
      <c r="Y18" s="30">
        <v>1710</v>
      </c>
      <c r="Z18" s="597"/>
      <c r="AA18" s="13"/>
      <c r="AB18" s="716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20" customFormat="1" ht="18" customHeight="1">
      <c r="A19" s="102"/>
      <c r="B19" s="104"/>
      <c r="C19" s="33" t="s">
        <v>0</v>
      </c>
      <c r="D19" s="232"/>
      <c r="E19" s="30">
        <v>20</v>
      </c>
      <c r="F19" s="318"/>
      <c r="G19" s="279" t="s">
        <v>315</v>
      </c>
      <c r="H19" s="226"/>
      <c r="I19" s="16"/>
      <c r="J19" s="17"/>
      <c r="K19" s="23"/>
      <c r="L19" s="123"/>
      <c r="M19" s="25"/>
      <c r="N19" s="27"/>
      <c r="O19" s="265"/>
      <c r="P19" s="124"/>
      <c r="Q19" s="266"/>
      <c r="R19" s="453"/>
      <c r="S19" s="599" t="s">
        <v>45</v>
      </c>
      <c r="T19" s="124"/>
      <c r="U19" s="30">
        <v>2650</v>
      </c>
      <c r="V19" s="318"/>
      <c r="W19" s="112" t="s">
        <v>51</v>
      </c>
      <c r="X19" s="123"/>
      <c r="Y19" s="25">
        <v>5850</v>
      </c>
      <c r="Z19" s="597"/>
      <c r="AA19" s="13"/>
      <c r="AB19" s="716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20" customFormat="1" ht="18" customHeight="1">
      <c r="A20" s="822" t="s">
        <v>248</v>
      </c>
      <c r="B20" s="823"/>
      <c r="C20" s="112" t="s">
        <v>1</v>
      </c>
      <c r="D20" s="232"/>
      <c r="E20" s="25">
        <v>20</v>
      </c>
      <c r="F20" s="318"/>
      <c r="G20" s="33"/>
      <c r="H20" s="124"/>
      <c r="I20" s="30"/>
      <c r="J20" s="31"/>
      <c r="K20" s="33"/>
      <c r="L20" s="124"/>
      <c r="M20" s="30"/>
      <c r="N20" s="31"/>
      <c r="O20" s="263"/>
      <c r="P20" s="123"/>
      <c r="Q20" s="264"/>
      <c r="R20" s="452"/>
      <c r="S20" s="600" t="s">
        <v>46</v>
      </c>
      <c r="T20" s="123"/>
      <c r="U20" s="25">
        <v>2400</v>
      </c>
      <c r="V20" s="318"/>
      <c r="W20" s="78" t="s">
        <v>421</v>
      </c>
      <c r="X20" s="226"/>
      <c r="Y20" s="16">
        <v>3300</v>
      </c>
      <c r="Z20" s="597"/>
      <c r="AA20" s="13"/>
      <c r="AB20" s="716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20" customFormat="1" ht="18" customHeight="1">
      <c r="A21" s="691" t="s">
        <v>249</v>
      </c>
      <c r="B21" s="692"/>
      <c r="C21" s="112"/>
      <c r="D21" s="232"/>
      <c r="E21" s="25"/>
      <c r="F21" s="318"/>
      <c r="G21" s="23"/>
      <c r="H21" s="123"/>
      <c r="I21" s="25"/>
      <c r="J21" s="27"/>
      <c r="K21" s="105"/>
      <c r="L21" s="123"/>
      <c r="M21" s="25"/>
      <c r="N21" s="27"/>
      <c r="O21" s="454"/>
      <c r="P21" s="123"/>
      <c r="Q21" s="264"/>
      <c r="R21" s="540"/>
      <c r="S21" s="601" t="s">
        <v>308</v>
      </c>
      <c r="T21" s="226"/>
      <c r="U21" s="16">
        <v>2200</v>
      </c>
      <c r="V21" s="318"/>
      <c r="W21" s="78" t="s">
        <v>52</v>
      </c>
      <c r="X21" s="123"/>
      <c r="Y21" s="25">
        <v>1790</v>
      </c>
      <c r="Z21" s="597"/>
      <c r="AA21" s="13"/>
      <c r="AB21" s="716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20" customFormat="1" ht="18" customHeight="1">
      <c r="A22" s="126"/>
      <c r="B22" s="104"/>
      <c r="C22" s="14"/>
      <c r="D22" s="232"/>
      <c r="E22" s="16"/>
      <c r="F22" s="17"/>
      <c r="G22" s="14"/>
      <c r="H22" s="226"/>
      <c r="I22" s="16"/>
      <c r="J22" s="89"/>
      <c r="K22" s="14"/>
      <c r="L22" s="226"/>
      <c r="M22" s="16"/>
      <c r="N22" s="89"/>
      <c r="O22" s="276"/>
      <c r="P22" s="221"/>
      <c r="Q22" s="220"/>
      <c r="R22" s="221"/>
      <c r="S22" s="600" t="s">
        <v>11</v>
      </c>
      <c r="T22" s="123"/>
      <c r="U22" s="25">
        <v>2150</v>
      </c>
      <c r="V22" s="318"/>
      <c r="W22" s="112" t="s">
        <v>53</v>
      </c>
      <c r="X22" s="123"/>
      <c r="Y22" s="25">
        <v>2200</v>
      </c>
      <c r="Z22" s="597"/>
      <c r="AA22" s="13"/>
      <c r="AB22" s="716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20" customFormat="1" ht="18" customHeight="1">
      <c r="A23" s="126"/>
      <c r="B23" s="125"/>
      <c r="C23" s="78"/>
      <c r="D23" s="233"/>
      <c r="E23" s="16"/>
      <c r="F23" s="17"/>
      <c r="G23" s="38" t="s">
        <v>133</v>
      </c>
      <c r="H23" s="230"/>
      <c r="I23" s="40">
        <f>SUM(I15:I22)</f>
        <v>3510</v>
      </c>
      <c r="J23" s="283">
        <f>SUM(J15:J22)</f>
        <v>0</v>
      </c>
      <c r="K23" s="38" t="s">
        <v>133</v>
      </c>
      <c r="L23" s="230"/>
      <c r="M23" s="40">
        <f>SUM(M15:M22)</f>
        <v>930</v>
      </c>
      <c r="N23" s="283">
        <f>SUM(N15:N22)</f>
        <v>0</v>
      </c>
      <c r="O23" s="38" t="s">
        <v>133</v>
      </c>
      <c r="P23" s="230"/>
      <c r="Q23" s="40">
        <f>SUM(Q15:Q22)</f>
        <v>4400</v>
      </c>
      <c r="R23" s="450">
        <f>SUM(R15:R22)</f>
        <v>0</v>
      </c>
      <c r="S23" s="600" t="s">
        <v>47</v>
      </c>
      <c r="T23" s="123"/>
      <c r="U23" s="25">
        <v>990</v>
      </c>
      <c r="V23" s="318"/>
      <c r="W23" s="112" t="s">
        <v>54</v>
      </c>
      <c r="X23" s="123"/>
      <c r="Y23" s="25">
        <v>2850</v>
      </c>
      <c r="Z23" s="597"/>
      <c r="AA23" s="13"/>
      <c r="AB23" s="716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20" customFormat="1" ht="18" customHeight="1">
      <c r="A24" s="126"/>
      <c r="B24" s="128"/>
      <c r="C24" s="23"/>
      <c r="D24" s="233"/>
      <c r="E24" s="25"/>
      <c r="F24" s="17"/>
      <c r="G24" s="542" t="s">
        <v>20</v>
      </c>
      <c r="H24" s="419"/>
      <c r="I24" s="8" t="s">
        <v>39</v>
      </c>
      <c r="J24" s="9" t="s">
        <v>40</v>
      </c>
      <c r="K24" s="542" t="s">
        <v>450</v>
      </c>
      <c r="L24" s="419"/>
      <c r="M24" s="8" t="s">
        <v>39</v>
      </c>
      <c r="N24" s="9" t="s">
        <v>40</v>
      </c>
      <c r="O24" s="63"/>
      <c r="P24" s="123"/>
      <c r="Q24" s="25"/>
      <c r="R24" s="444"/>
      <c r="S24" s="600" t="s">
        <v>48</v>
      </c>
      <c r="T24" s="123"/>
      <c r="U24" s="25">
        <v>2750</v>
      </c>
      <c r="V24" s="318"/>
      <c r="W24" s="112" t="s">
        <v>55</v>
      </c>
      <c r="X24" s="123"/>
      <c r="Y24" s="25">
        <v>3750</v>
      </c>
      <c r="Z24" s="597"/>
      <c r="AA24" s="13"/>
      <c r="AB24" s="716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20" customFormat="1" ht="18" customHeight="1" thickBot="1">
      <c r="A25" s="126"/>
      <c r="B25" s="129"/>
      <c r="C25" s="23"/>
      <c r="D25" s="233"/>
      <c r="E25" s="25"/>
      <c r="F25" s="17"/>
      <c r="G25" s="225" t="s">
        <v>277</v>
      </c>
      <c r="H25" s="232" t="s">
        <v>356</v>
      </c>
      <c r="I25" s="16">
        <v>850</v>
      </c>
      <c r="J25" s="320"/>
      <c r="K25" s="541" t="s">
        <v>110</v>
      </c>
      <c r="L25" s="232" t="s">
        <v>356</v>
      </c>
      <c r="M25" s="16">
        <v>300</v>
      </c>
      <c r="N25" s="320"/>
      <c r="O25" s="63"/>
      <c r="P25" s="123"/>
      <c r="Q25" s="25"/>
      <c r="R25" s="446"/>
      <c r="S25" s="602" t="s">
        <v>27</v>
      </c>
      <c r="T25" s="123"/>
      <c r="U25" s="25">
        <v>2100</v>
      </c>
      <c r="V25" s="318"/>
      <c r="W25" s="609" t="s">
        <v>246</v>
      </c>
      <c r="X25" s="610"/>
      <c r="Y25" s="611">
        <v>190</v>
      </c>
      <c r="Z25" s="608"/>
      <c r="AA25" s="13"/>
      <c r="AB25" s="716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20" customFormat="1" ht="18" customHeight="1">
      <c r="A26" s="126"/>
      <c r="B26" s="128"/>
      <c r="C26" s="23"/>
      <c r="D26" s="233"/>
      <c r="E26" s="25"/>
      <c r="F26" s="17"/>
      <c r="G26" s="63" t="s">
        <v>278</v>
      </c>
      <c r="H26" s="233" t="s">
        <v>356</v>
      </c>
      <c r="I26" s="25">
        <v>900</v>
      </c>
      <c r="J26" s="318"/>
      <c r="K26" s="63" t="s">
        <v>111</v>
      </c>
      <c r="L26" s="233" t="s">
        <v>356</v>
      </c>
      <c r="M26" s="25">
        <v>300</v>
      </c>
      <c r="N26" s="318"/>
      <c r="O26" s="35"/>
      <c r="P26" s="124"/>
      <c r="Q26" s="30"/>
      <c r="R26" s="448"/>
      <c r="S26" s="600" t="s">
        <v>242</v>
      </c>
      <c r="T26" s="123"/>
      <c r="U26" s="25">
        <v>1380</v>
      </c>
      <c r="V26" s="597"/>
      <c r="W26" s="590" t="s">
        <v>0</v>
      </c>
      <c r="X26" s="237"/>
      <c r="Y26" s="97">
        <v>880</v>
      </c>
      <c r="Z26" s="320"/>
      <c r="AA26" s="13"/>
      <c r="AB26" s="716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20" customFormat="1" ht="18" customHeight="1">
      <c r="A27" s="126"/>
      <c r="B27" s="129"/>
      <c r="C27" s="23"/>
      <c r="D27" s="234"/>
      <c r="E27" s="25"/>
      <c r="F27" s="17"/>
      <c r="G27" s="63" t="s">
        <v>427</v>
      </c>
      <c r="H27" s="233" t="s">
        <v>356</v>
      </c>
      <c r="I27" s="25">
        <v>400</v>
      </c>
      <c r="J27" s="318"/>
      <c r="K27" s="63" t="s">
        <v>428</v>
      </c>
      <c r="L27" s="233" t="s">
        <v>356</v>
      </c>
      <c r="M27" s="25">
        <v>100</v>
      </c>
      <c r="N27" s="318"/>
      <c r="O27" s="35"/>
      <c r="P27" s="124"/>
      <c r="Q27" s="30"/>
      <c r="R27" s="448"/>
      <c r="S27" s="604" t="s">
        <v>238</v>
      </c>
      <c r="T27" s="124"/>
      <c r="U27" s="30">
        <v>2100</v>
      </c>
      <c r="V27" s="597"/>
      <c r="W27" s="603" t="s">
        <v>1</v>
      </c>
      <c r="X27" s="233"/>
      <c r="Y27" s="25">
        <v>950</v>
      </c>
      <c r="Z27" s="322"/>
      <c r="AA27" s="13"/>
      <c r="AB27" s="716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20" customFormat="1" ht="18" customHeight="1">
      <c r="A28" s="126"/>
      <c r="B28" s="128"/>
      <c r="C28" s="23"/>
      <c r="D28" s="234"/>
      <c r="E28" s="25"/>
      <c r="F28" s="17"/>
      <c r="G28" s="192" t="s">
        <v>317</v>
      </c>
      <c r="H28" s="123"/>
      <c r="I28" s="25"/>
      <c r="J28" s="268"/>
      <c r="K28" s="63" t="s">
        <v>422</v>
      </c>
      <c r="L28" s="123"/>
      <c r="M28" s="25"/>
      <c r="N28" s="268"/>
      <c r="O28" s="32"/>
      <c r="P28" s="123"/>
      <c r="Q28" s="25"/>
      <c r="R28" s="446"/>
      <c r="S28" s="600" t="s">
        <v>243</v>
      </c>
      <c r="T28" s="123"/>
      <c r="U28" s="25">
        <v>2400</v>
      </c>
      <c r="V28" s="597"/>
      <c r="W28" s="159"/>
      <c r="X28" s="180"/>
      <c r="Y28" s="159"/>
      <c r="Z28" s="434"/>
      <c r="AA28" s="13"/>
      <c r="AB28" s="716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20" customFormat="1" ht="18" customHeight="1" thickBot="1">
      <c r="A29" s="183"/>
      <c r="B29" s="184"/>
      <c r="C29" s="23"/>
      <c r="D29" s="233"/>
      <c r="E29" s="25"/>
      <c r="F29" s="31"/>
      <c r="G29" s="278" t="s">
        <v>315</v>
      </c>
      <c r="H29" s="123"/>
      <c r="I29" s="25"/>
      <c r="J29" s="27"/>
      <c r="K29" s="32"/>
      <c r="L29" s="123"/>
      <c r="M29" s="25"/>
      <c r="N29" s="31"/>
      <c r="O29" s="32"/>
      <c r="P29" s="123"/>
      <c r="Q29" s="25"/>
      <c r="R29" s="448"/>
      <c r="S29" s="605" t="s">
        <v>26</v>
      </c>
      <c r="T29" s="606"/>
      <c r="U29" s="607">
        <v>3050</v>
      </c>
      <c r="V29" s="608"/>
      <c r="W29" s="589"/>
      <c r="X29" s="124"/>
      <c r="Y29" s="30"/>
      <c r="Z29" s="270"/>
      <c r="AA29" s="13"/>
      <c r="AB29" s="716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20" customFormat="1" ht="18" customHeight="1">
      <c r="A30" s="36" t="s">
        <v>222</v>
      </c>
      <c r="B30" s="103">
        <f>E30+I23+I30+M30+Y30+M23+Q23</f>
        <v>80020</v>
      </c>
      <c r="C30" s="38" t="s">
        <v>166</v>
      </c>
      <c r="D30" s="243"/>
      <c r="E30" s="40">
        <f>SUM(E15:E29)</f>
        <v>4530</v>
      </c>
      <c r="F30" s="283">
        <f>SUM(F15:F29)</f>
        <v>0</v>
      </c>
      <c r="G30" s="38" t="s">
        <v>133</v>
      </c>
      <c r="H30" s="39"/>
      <c r="I30" s="40">
        <f>SUM(I25:I29)</f>
        <v>2150</v>
      </c>
      <c r="J30" s="283">
        <f>SUM(J25:J29)</f>
        <v>0</v>
      </c>
      <c r="K30" s="38" t="s">
        <v>133</v>
      </c>
      <c r="L30" s="39"/>
      <c r="M30" s="40">
        <f>SUM(M25:M29)</f>
        <v>700</v>
      </c>
      <c r="N30" s="283">
        <f>SUM(N25:N29)</f>
        <v>0</v>
      </c>
      <c r="O30" s="38"/>
      <c r="P30" s="39"/>
      <c r="Q30" s="40"/>
      <c r="R30" s="562"/>
      <c r="S30" s="219"/>
      <c r="T30" s="82"/>
      <c r="U30" s="83"/>
      <c r="V30" s="550"/>
      <c r="W30" s="38" t="s">
        <v>16</v>
      </c>
      <c r="X30" s="39"/>
      <c r="Y30" s="40">
        <f>SUM(U15:U29,Y15:Y29)</f>
        <v>63800</v>
      </c>
      <c r="Z30" s="283">
        <f>SUM(V15:V29,Z15:Z29)</f>
        <v>0</v>
      </c>
      <c r="AA30" s="43"/>
      <c r="AB30" s="716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20" customFormat="1" ht="15" customHeight="1">
      <c r="A31" s="44"/>
      <c r="C31" s="50" t="s">
        <v>147</v>
      </c>
      <c r="D31" s="45"/>
      <c r="E31" s="44"/>
      <c r="F31" s="46"/>
      <c r="G31" s="50"/>
      <c r="H31" s="45"/>
      <c r="I31" s="44"/>
      <c r="J31" s="47"/>
      <c r="K31" s="50"/>
      <c r="L31" s="45"/>
      <c r="M31" s="44"/>
      <c r="N31" s="47"/>
      <c r="O31" s="50"/>
      <c r="P31" s="153"/>
      <c r="Q31" s="50"/>
      <c r="R31" s="47"/>
      <c r="S31" s="50"/>
      <c r="T31" s="45"/>
      <c r="U31" s="44"/>
      <c r="V31" s="47"/>
      <c r="W31" s="44"/>
      <c r="X31" s="45"/>
      <c r="Y31" s="44"/>
      <c r="Z31" s="47"/>
      <c r="AA31" s="48"/>
      <c r="AB31" s="49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20" customFormat="1" ht="15" customHeight="1">
      <c r="A32" s="44"/>
      <c r="C32" s="50" t="s">
        <v>389</v>
      </c>
      <c r="D32" s="45"/>
      <c r="E32" s="44"/>
      <c r="F32" s="46"/>
      <c r="H32" s="45"/>
      <c r="I32" s="44"/>
      <c r="K32" s="44"/>
      <c r="L32" s="45"/>
      <c r="M32" s="44"/>
      <c r="N32" s="47"/>
      <c r="O32" s="44"/>
      <c r="P32" s="553"/>
      <c r="Q32" s="44"/>
      <c r="R32" s="47"/>
      <c r="S32" s="44"/>
      <c r="T32" s="45"/>
      <c r="U32" s="44"/>
      <c r="V32" s="47"/>
      <c r="X32" s="45"/>
      <c r="Y32" s="44"/>
      <c r="AA32" s="48"/>
      <c r="AB32" s="49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20" customFormat="1" ht="15" customHeight="1">
      <c r="A33" s="44"/>
      <c r="C33" s="50" t="s">
        <v>293</v>
      </c>
      <c r="D33" s="45"/>
      <c r="E33" s="44"/>
      <c r="F33" s="46"/>
      <c r="G33" s="44"/>
      <c r="H33" s="45"/>
      <c r="I33" s="44"/>
      <c r="J33" s="47"/>
      <c r="K33" s="44"/>
      <c r="L33" s="45"/>
      <c r="M33" s="44"/>
      <c r="N33" s="47"/>
      <c r="O33" s="44"/>
      <c r="P33" s="45"/>
      <c r="Q33" s="44"/>
      <c r="R33" s="47"/>
      <c r="S33" s="44"/>
      <c r="T33" s="45"/>
      <c r="U33" s="44"/>
      <c r="V33" s="47"/>
      <c r="W33" s="44"/>
      <c r="X33" s="45"/>
      <c r="Y33" s="44"/>
      <c r="Z33" s="47"/>
      <c r="AA33" s="48"/>
      <c r="AB33" s="49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20" customFormat="1" ht="15" customHeight="1">
      <c r="A34" s="44"/>
      <c r="D34" s="45"/>
      <c r="E34" s="44"/>
      <c r="F34" s="46"/>
      <c r="G34" s="44"/>
      <c r="H34" s="45"/>
      <c r="I34" s="44"/>
      <c r="J34" s="47"/>
      <c r="K34" s="44"/>
      <c r="L34" s="45"/>
      <c r="M34" s="44"/>
      <c r="N34" s="47"/>
      <c r="O34" s="44"/>
      <c r="P34" s="45"/>
      <c r="Q34" s="44"/>
      <c r="R34" s="47"/>
      <c r="S34" s="44"/>
      <c r="T34" s="45"/>
      <c r="U34" s="44"/>
      <c r="V34" s="47"/>
      <c r="W34" s="44"/>
      <c r="X34" s="45"/>
      <c r="Y34" s="44"/>
      <c r="Z34" s="47"/>
      <c r="AA34" s="48"/>
      <c r="AB34" s="49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20" customFormat="1" ht="15" customHeight="1">
      <c r="A35" s="44"/>
      <c r="D35" s="45"/>
      <c r="E35" s="44"/>
      <c r="F35" s="47"/>
      <c r="G35" s="44"/>
      <c r="H35" s="45"/>
      <c r="I35" s="44"/>
      <c r="J35" s="47"/>
      <c r="K35" s="44"/>
      <c r="L35" s="45"/>
      <c r="M35" s="44"/>
      <c r="N35" s="47"/>
      <c r="P35" s="50"/>
      <c r="Q35" s="44"/>
      <c r="R35" s="47"/>
      <c r="S35" s="44"/>
      <c r="T35" s="45"/>
      <c r="U35" s="44"/>
      <c r="V35" s="47"/>
      <c r="W35" s="44" t="s">
        <v>143</v>
      </c>
      <c r="X35" s="45"/>
      <c r="Y35" s="44"/>
      <c r="Z35" s="47"/>
      <c r="AA35" s="48"/>
      <c r="AB35" s="49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20" customFormat="1" ht="15" customHeight="1">
      <c r="A36" s="44"/>
      <c r="B36" s="51"/>
      <c r="D36" s="45"/>
      <c r="E36" s="44"/>
      <c r="F36" s="47"/>
      <c r="G36" s="44"/>
      <c r="H36" s="45"/>
      <c r="I36" s="44"/>
      <c r="J36" s="47"/>
      <c r="K36" s="44"/>
      <c r="L36" s="45"/>
      <c r="M36" s="44"/>
      <c r="N36" s="47"/>
      <c r="O36" s="44"/>
      <c r="P36" s="45"/>
      <c r="Q36" s="44"/>
      <c r="R36" s="47"/>
      <c r="S36" s="44"/>
      <c r="T36" s="45"/>
      <c r="U36" s="44"/>
      <c r="V36" s="47"/>
      <c r="X36" s="45"/>
      <c r="Y36" s="44"/>
      <c r="Z36" s="47"/>
      <c r="AA36" s="48"/>
      <c r="AB36" s="49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20" customFormat="1" ht="15" customHeight="1">
      <c r="A37" s="44"/>
      <c r="B37" s="52"/>
      <c r="C37" s="53"/>
      <c r="D37" s="45"/>
      <c r="E37" s="44"/>
      <c r="F37" s="54"/>
      <c r="G37" s="53"/>
      <c r="H37" s="55"/>
      <c r="I37" s="44"/>
      <c r="J37" s="54"/>
      <c r="K37" s="44"/>
      <c r="L37" s="45"/>
      <c r="M37" s="44"/>
      <c r="N37" s="46"/>
      <c r="O37" s="53"/>
      <c r="P37" s="55"/>
      <c r="Q37" s="44"/>
      <c r="R37" s="54"/>
      <c r="S37" s="53"/>
      <c r="T37" s="55"/>
      <c r="U37" s="44"/>
      <c r="V37" s="54"/>
      <c r="X37" s="45"/>
      <c r="Z37" s="46"/>
      <c r="AA37" s="44"/>
      <c r="AB37" s="49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20" customFormat="1" ht="15" customHeight="1">
      <c r="A38" s="44"/>
      <c r="B38" s="44"/>
      <c r="C38" s="44"/>
      <c r="D38" s="45"/>
      <c r="E38" s="44"/>
      <c r="F38" s="46"/>
      <c r="G38" s="44"/>
      <c r="H38" s="45"/>
      <c r="J38" s="46"/>
      <c r="K38" s="44"/>
      <c r="L38" s="45"/>
      <c r="M38" s="44"/>
      <c r="N38" s="46"/>
      <c r="O38" s="44"/>
      <c r="P38" s="45"/>
      <c r="Q38" s="44"/>
      <c r="R38" s="46"/>
      <c r="S38" s="44"/>
      <c r="T38" s="45"/>
      <c r="U38" s="44"/>
      <c r="V38" s="46"/>
      <c r="W38" s="44"/>
      <c r="X38" s="45"/>
      <c r="Y38" s="44"/>
      <c r="Z38" s="46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20" customFormat="1" ht="15" customHeight="1">
      <c r="A39" s="44"/>
      <c r="B39" s="44"/>
      <c r="C39" s="44"/>
      <c r="D39" s="45"/>
      <c r="E39" s="44"/>
      <c r="F39" s="46"/>
      <c r="G39" s="44"/>
      <c r="H39" s="45"/>
      <c r="I39" s="44"/>
      <c r="J39" s="46"/>
      <c r="K39" s="44"/>
      <c r="L39" s="45"/>
      <c r="M39" s="44"/>
      <c r="N39" s="46"/>
      <c r="O39" s="44"/>
      <c r="P39" s="45"/>
      <c r="Q39" s="44"/>
      <c r="R39" s="46"/>
      <c r="S39" s="44"/>
      <c r="T39" s="45"/>
      <c r="U39" s="44"/>
      <c r="V39" s="46"/>
      <c r="W39" s="44"/>
      <c r="X39" s="45"/>
      <c r="Y39" s="44"/>
      <c r="Z39" s="46"/>
      <c r="AA39" s="56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7.100000000000001" customHeight="1">
      <c r="A40" s="44"/>
      <c r="B40" s="44"/>
      <c r="C40" s="44"/>
      <c r="D40" s="45"/>
      <c r="E40" s="44"/>
      <c r="F40" s="57"/>
      <c r="G40" s="44"/>
      <c r="H40" s="45"/>
      <c r="I40" s="44"/>
      <c r="J40" s="57"/>
      <c r="K40" s="44"/>
      <c r="L40" s="45"/>
      <c r="M40" s="44"/>
      <c r="N40" s="57"/>
      <c r="O40" s="44"/>
      <c r="P40" s="45"/>
      <c r="Q40" s="44"/>
      <c r="R40" s="57"/>
      <c r="S40" s="44"/>
      <c r="T40" s="45"/>
      <c r="U40" s="44"/>
      <c r="V40" s="57"/>
      <c r="W40" s="44"/>
      <c r="X40" s="45"/>
      <c r="Y40" s="44"/>
      <c r="Z40" s="57"/>
    </row>
    <row r="41" spans="1:69" ht="17.100000000000001" customHeight="1">
      <c r="A41" s="44"/>
      <c r="B41" s="44"/>
      <c r="C41" s="44"/>
      <c r="D41" s="45"/>
      <c r="E41" s="44"/>
      <c r="F41" s="57"/>
      <c r="G41" s="44"/>
      <c r="H41" s="45"/>
      <c r="I41" s="44"/>
      <c r="J41" s="57"/>
      <c r="K41" s="44"/>
      <c r="L41" s="45"/>
      <c r="M41" s="44"/>
      <c r="N41" s="57"/>
      <c r="O41" s="44"/>
      <c r="P41" s="45"/>
      <c r="Q41" s="44"/>
      <c r="R41" s="57"/>
      <c r="S41" s="44"/>
      <c r="T41" s="45"/>
      <c r="U41" s="44"/>
      <c r="V41" s="57"/>
      <c r="W41" s="44"/>
      <c r="X41" s="45"/>
      <c r="Y41" s="44"/>
      <c r="Z41" s="57"/>
    </row>
    <row r="42" spans="1:69" ht="17.100000000000001" customHeight="1">
      <c r="A42" s="44"/>
      <c r="B42" s="44"/>
      <c r="C42" s="44"/>
      <c r="D42" s="45"/>
      <c r="E42" s="44"/>
      <c r="F42" s="57"/>
      <c r="G42" s="44"/>
      <c r="H42" s="45"/>
      <c r="I42" s="44"/>
      <c r="J42" s="57"/>
      <c r="K42" s="44"/>
      <c r="L42" s="45"/>
      <c r="M42" s="44"/>
      <c r="N42" s="57"/>
      <c r="O42" s="44"/>
      <c r="P42" s="45"/>
      <c r="Q42" s="44"/>
      <c r="R42" s="57"/>
      <c r="S42" s="44"/>
      <c r="T42" s="45"/>
      <c r="U42" s="44"/>
      <c r="V42" s="57"/>
      <c r="W42" s="44"/>
      <c r="X42" s="45"/>
      <c r="Y42" s="44"/>
      <c r="Z42" s="57"/>
    </row>
    <row r="43" spans="1:69" ht="17.100000000000001" customHeight="1">
      <c r="A43" s="44"/>
      <c r="B43" s="44"/>
      <c r="C43" s="44"/>
      <c r="D43" s="45"/>
      <c r="E43" s="44"/>
      <c r="F43" s="57"/>
      <c r="G43" s="44"/>
      <c r="H43" s="45"/>
      <c r="I43" s="44"/>
      <c r="J43" s="57"/>
      <c r="K43" s="44"/>
      <c r="L43" s="45"/>
      <c r="M43" s="44"/>
      <c r="N43" s="57"/>
      <c r="O43" s="44"/>
      <c r="P43" s="45"/>
      <c r="Q43" s="44"/>
      <c r="R43" s="57"/>
      <c r="S43" s="44"/>
      <c r="T43" s="45"/>
      <c r="U43" s="44"/>
      <c r="V43" s="57"/>
      <c r="W43" s="44"/>
      <c r="X43" s="45"/>
      <c r="Y43" s="44"/>
      <c r="Z43" s="57"/>
    </row>
    <row r="44" spans="1:69" ht="12">
      <c r="A44" s="44"/>
      <c r="B44" s="44"/>
      <c r="C44" s="44"/>
      <c r="D44" s="45"/>
      <c r="E44" s="44"/>
      <c r="F44" s="57"/>
      <c r="G44" s="44"/>
      <c r="H44" s="45"/>
      <c r="I44" s="44"/>
      <c r="J44" s="57"/>
      <c r="K44" s="44"/>
      <c r="L44" s="45"/>
      <c r="M44" s="44"/>
      <c r="N44" s="57"/>
      <c r="O44" s="44"/>
      <c r="P44" s="45"/>
      <c r="Q44" s="44"/>
      <c r="R44" s="57"/>
      <c r="S44" s="44"/>
      <c r="T44" s="45"/>
      <c r="U44" s="44"/>
      <c r="V44" s="57"/>
      <c r="W44" s="44"/>
      <c r="X44" s="45"/>
      <c r="Y44" s="44"/>
      <c r="Z44" s="57"/>
    </row>
    <row r="45" spans="1:69" ht="12">
      <c r="A45" s="44"/>
      <c r="B45" s="44"/>
      <c r="C45" s="44"/>
      <c r="E45" s="44"/>
      <c r="F45" s="57"/>
      <c r="G45" s="44"/>
      <c r="I45" s="44"/>
      <c r="J45" s="57"/>
      <c r="K45" s="44"/>
      <c r="M45" s="44"/>
      <c r="N45" s="57"/>
      <c r="O45" s="44"/>
      <c r="Q45" s="44"/>
      <c r="R45" s="57"/>
      <c r="S45" s="44"/>
      <c r="U45" s="44"/>
      <c r="V45" s="57"/>
      <c r="W45" s="44"/>
      <c r="Y45" s="44"/>
      <c r="Z45" s="57"/>
    </row>
    <row r="46" spans="1:69" ht="12">
      <c r="A46" s="44"/>
      <c r="B46" s="44"/>
      <c r="C46" s="44"/>
      <c r="E46" s="44"/>
      <c r="F46" s="57"/>
      <c r="G46" s="44"/>
      <c r="I46" s="44"/>
      <c r="J46" s="57"/>
      <c r="K46" s="44"/>
      <c r="M46" s="44"/>
      <c r="N46" s="57"/>
      <c r="O46" s="44"/>
      <c r="Q46" s="44"/>
      <c r="R46" s="57"/>
      <c r="S46" s="44"/>
      <c r="U46" s="44"/>
      <c r="V46" s="57"/>
      <c r="W46" s="44"/>
      <c r="Y46" s="44"/>
      <c r="Z46" s="57"/>
    </row>
    <row r="47" spans="1:69" ht="12">
      <c r="A47" s="44"/>
      <c r="B47" s="44"/>
      <c r="C47" s="44"/>
      <c r="E47" s="44"/>
      <c r="F47" s="57"/>
      <c r="G47" s="44"/>
      <c r="I47" s="44"/>
      <c r="J47" s="57"/>
      <c r="K47" s="44"/>
      <c r="M47" s="44"/>
      <c r="N47" s="57"/>
      <c r="O47" s="44"/>
      <c r="Q47" s="44"/>
      <c r="R47" s="57"/>
      <c r="S47" s="44"/>
      <c r="U47" s="44"/>
      <c r="V47" s="57"/>
      <c r="W47" s="44"/>
      <c r="Y47" s="44"/>
      <c r="Z47" s="57"/>
    </row>
    <row r="48" spans="1:69">
      <c r="A48" s="44"/>
      <c r="B48" s="44"/>
      <c r="C48" s="44"/>
      <c r="E48" s="44"/>
      <c r="G48" s="44"/>
      <c r="I48" s="44"/>
      <c r="K48" s="44"/>
      <c r="M48" s="44"/>
      <c r="O48" s="44"/>
      <c r="Q48" s="44"/>
      <c r="S48" s="44"/>
      <c r="U48" s="44"/>
      <c r="W48" s="44"/>
      <c r="Y48" s="44"/>
    </row>
    <row r="49" spans="1:25">
      <c r="A49" s="44"/>
      <c r="B49" s="44"/>
      <c r="C49" s="44"/>
      <c r="E49" s="44"/>
      <c r="G49" s="44"/>
      <c r="I49" s="44"/>
      <c r="K49" s="44"/>
      <c r="M49" s="44"/>
      <c r="O49" s="44"/>
      <c r="Q49" s="44"/>
      <c r="S49" s="44"/>
      <c r="U49" s="44"/>
      <c r="W49" s="44"/>
      <c r="Y49" s="44"/>
    </row>
    <row r="59" spans="1:25">
      <c r="B59" s="20"/>
      <c r="C59" s="20"/>
      <c r="D59" s="20"/>
      <c r="E59" s="20"/>
      <c r="F59" s="20"/>
      <c r="G59" s="20"/>
      <c r="H59" s="20"/>
      <c r="I59" s="20"/>
      <c r="J59" s="20"/>
    </row>
    <row r="60" spans="1:25">
      <c r="B60" s="58"/>
      <c r="C60" s="58"/>
      <c r="D60" s="58"/>
      <c r="E60" s="58"/>
      <c r="F60" s="58"/>
      <c r="G60" s="58"/>
      <c r="H60" s="20"/>
      <c r="I60" s="20"/>
      <c r="J60" s="20"/>
      <c r="K60" s="20"/>
    </row>
  </sheetData>
  <sheetProtection algorithmName="SHA-512" hashValue="w7aAI+sp+XWg4X2r25ObPn1rxqwJ0b6sYFxmNPm023jZ+7LKAfeW8duMujRsX9fRgZi5a3t+IdDXz8mXuiUO3A==" saltValue="B/2nIA2VmITRlFafoulV3w==" spinCount="100000" sheet="1" objects="1" scenarios="1"/>
  <mergeCells count="47">
    <mergeCell ref="W14:X14"/>
    <mergeCell ref="G9:G11"/>
    <mergeCell ref="J9:J11"/>
    <mergeCell ref="I9:I11"/>
    <mergeCell ref="H9:H11"/>
    <mergeCell ref="V10:V11"/>
    <mergeCell ref="U10:U11"/>
    <mergeCell ref="C2:H3"/>
    <mergeCell ref="E7:E8"/>
    <mergeCell ref="S14:T14"/>
    <mergeCell ref="E9:E11"/>
    <mergeCell ref="F7:F8"/>
    <mergeCell ref="F9:F11"/>
    <mergeCell ref="T10:T11"/>
    <mergeCell ref="J7:J8"/>
    <mergeCell ref="I7:I8"/>
    <mergeCell ref="G7:G8"/>
    <mergeCell ref="D7:D8"/>
    <mergeCell ref="H7:H8"/>
    <mergeCell ref="I1:L1"/>
    <mergeCell ref="P2:Q3"/>
    <mergeCell ref="P1:Q1"/>
    <mergeCell ref="I2:L3"/>
    <mergeCell ref="R1:R2"/>
    <mergeCell ref="M2:O3"/>
    <mergeCell ref="N1:O1"/>
    <mergeCell ref="V1:Z1"/>
    <mergeCell ref="V2:Z3"/>
    <mergeCell ref="AB4:AB30"/>
    <mergeCell ref="A4:B4"/>
    <mergeCell ref="S10:S11"/>
    <mergeCell ref="S4:T4"/>
    <mergeCell ref="G4:H4"/>
    <mergeCell ref="C7:C8"/>
    <mergeCell ref="C9:C11"/>
    <mergeCell ref="A2:B2"/>
    <mergeCell ref="A1:B1"/>
    <mergeCell ref="C1:D1"/>
    <mergeCell ref="E1:H1"/>
    <mergeCell ref="A3:B3"/>
    <mergeCell ref="S1:U2"/>
    <mergeCell ref="S3:U3"/>
    <mergeCell ref="A20:B20"/>
    <mergeCell ref="A21:B21"/>
    <mergeCell ref="A5:A12"/>
    <mergeCell ref="D9:D11"/>
    <mergeCell ref="A14:B14"/>
  </mergeCells>
  <phoneticPr fontId="9"/>
  <conditionalFormatting sqref="J5:J30">
    <cfRule type="expression" dxfId="11" priority="30" stopIfTrue="1">
      <formula>I5&lt;J5</formula>
    </cfRule>
  </conditionalFormatting>
  <conditionalFormatting sqref="N5:N30">
    <cfRule type="expression" dxfId="10" priority="24" stopIfTrue="1">
      <formula>M5&lt;N5</formula>
    </cfRule>
  </conditionalFormatting>
  <conditionalFormatting sqref="R5:R30">
    <cfRule type="expression" dxfId="9" priority="23" stopIfTrue="1">
      <formula>Q5&lt;R5</formula>
    </cfRule>
  </conditionalFormatting>
  <conditionalFormatting sqref="V5:V8">
    <cfRule type="expression" dxfId="8" priority="15" stopIfTrue="1">
      <formula>U5&lt;V5</formula>
    </cfRule>
  </conditionalFormatting>
  <conditionalFormatting sqref="V10:V30">
    <cfRule type="expression" dxfId="7" priority="4" stopIfTrue="1">
      <formula>U10&lt;V10</formula>
    </cfRule>
  </conditionalFormatting>
  <conditionalFormatting sqref="Z5:Z27 F5:F30 Z29:Z30">
    <cfRule type="expression" dxfId="6" priority="46" stopIfTrue="1">
      <formula>E5&lt;F5</formula>
    </cfRule>
  </conditionalFormatting>
  <pageMargins left="0.59055118110236227" right="0.19685039370078741" top="0.19685039370078741" bottom="0.19685039370078741" header="0.51181102362204722" footer="0.51181102362204722"/>
  <pageSetup paperSize="9" orientation="landscape" r:id="rId1"/>
  <headerFooter alignWithMargins="0"/>
  <ignoredErrors>
    <ignoredError sqref="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EBB18-D8BB-4092-9D9B-BACB2E7CDD20}">
  <sheetPr codeName="Sheet8">
    <pageSetUpPr fitToPage="1"/>
  </sheetPr>
  <dimension ref="A1:BQ51"/>
  <sheetViews>
    <sheetView showGridLines="0" showZeros="0" zoomScaleNormal="100" workbookViewId="0">
      <selection activeCell="F5" sqref="F5"/>
    </sheetView>
  </sheetViews>
  <sheetFormatPr defaultRowHeight="11.25"/>
  <cols>
    <col min="1" max="1" width="3.375" style="2" customWidth="1"/>
    <col min="2" max="2" width="7.25" style="2" customWidth="1"/>
    <col min="3" max="3" width="7.125" style="2" customWidth="1"/>
    <col min="4" max="4" width="3.875" style="2" customWidth="1"/>
    <col min="5" max="5" width="4.875" style="2" customWidth="1"/>
    <col min="6" max="7" width="7.125" style="2" customWidth="1"/>
    <col min="8" max="8" width="1.625" style="2" customWidth="1"/>
    <col min="9" max="9" width="5.125" style="2" customWidth="1"/>
    <col min="10" max="11" width="7.125" style="2" customWidth="1"/>
    <col min="12" max="12" width="1.25" style="2" customWidth="1"/>
    <col min="13" max="13" width="5.125" style="2" customWidth="1"/>
    <col min="14" max="14" width="7.125" style="2" customWidth="1"/>
    <col min="15" max="15" width="7.75" style="2" customWidth="1"/>
    <col min="16" max="16" width="1.25" style="2" customWidth="1"/>
    <col min="17" max="17" width="5.125" style="2" customWidth="1"/>
    <col min="18" max="18" width="7.125" style="2" customWidth="1"/>
    <col min="19" max="19" width="7.5" style="2" customWidth="1"/>
    <col min="20" max="20" width="1.125" style="2" customWidth="1"/>
    <col min="21" max="21" width="5.125" style="2" customWidth="1"/>
    <col min="22" max="22" width="7.125" style="2" customWidth="1"/>
    <col min="23" max="23" width="8.375" style="2" customWidth="1"/>
    <col min="24" max="24" width="1.25" style="2" customWidth="1"/>
    <col min="25" max="25" width="5.125" style="2" customWidth="1"/>
    <col min="26" max="26" width="7.125" style="2" customWidth="1"/>
    <col min="27" max="27" width="0.5" style="2" customWidth="1"/>
    <col min="28" max="28" width="2.75" style="2" customWidth="1"/>
    <col min="29" max="29" width="3" style="2" customWidth="1"/>
    <col min="30" max="30" width="5.875" style="2" customWidth="1"/>
    <col min="31" max="31" width="3.375" style="2" customWidth="1"/>
    <col min="32" max="16384" width="9" style="2"/>
  </cols>
  <sheetData>
    <row r="1" spans="1:69" ht="15" customHeight="1">
      <c r="A1" s="693">
        <f>青森市!A1</f>
        <v>45748</v>
      </c>
      <c r="B1" s="694"/>
      <c r="C1" s="717" t="s">
        <v>33</v>
      </c>
      <c r="D1" s="836"/>
      <c r="E1" s="654">
        <f>青森市!D1</f>
        <v>0</v>
      </c>
      <c r="F1" s="654"/>
      <c r="G1" s="654"/>
      <c r="H1" s="759"/>
      <c r="I1" s="764" t="s">
        <v>34</v>
      </c>
      <c r="J1" s="765"/>
      <c r="K1" s="765"/>
      <c r="L1" s="766"/>
      <c r="M1" s="141" t="s">
        <v>275</v>
      </c>
      <c r="N1" s="655">
        <f>青森市!N1</f>
        <v>0</v>
      </c>
      <c r="O1" s="656"/>
      <c r="P1" s="717" t="s">
        <v>36</v>
      </c>
      <c r="Q1" s="731"/>
      <c r="R1" s="717" t="s">
        <v>165</v>
      </c>
      <c r="S1" s="719">
        <f>青森市!S1</f>
        <v>0</v>
      </c>
      <c r="T1" s="720"/>
      <c r="U1" s="721"/>
      <c r="V1" s="643" t="s">
        <v>37</v>
      </c>
      <c r="W1" s="644"/>
      <c r="X1" s="644"/>
      <c r="Y1" s="644"/>
      <c r="Z1" s="645"/>
      <c r="AA1" s="1"/>
    </row>
    <row r="2" spans="1:69" ht="18" customHeight="1">
      <c r="A2" s="698" t="s">
        <v>108</v>
      </c>
      <c r="B2" s="699"/>
      <c r="C2" s="653">
        <f>青森市!C2</f>
        <v>0</v>
      </c>
      <c r="D2" s="638"/>
      <c r="E2" s="638"/>
      <c r="F2" s="638"/>
      <c r="G2" s="638"/>
      <c r="H2" s="638"/>
      <c r="I2" s="771">
        <f>青森市!I2</f>
        <v>0</v>
      </c>
      <c r="J2" s="772"/>
      <c r="K2" s="772"/>
      <c r="L2" s="773"/>
      <c r="M2" s="761">
        <f>青森市!M2</f>
        <v>0</v>
      </c>
      <c r="N2" s="762"/>
      <c r="O2" s="763"/>
      <c r="P2" s="767">
        <f>青森市!P2</f>
        <v>0</v>
      </c>
      <c r="Q2" s="768"/>
      <c r="R2" s="718"/>
      <c r="S2" s="722"/>
      <c r="T2" s="722"/>
      <c r="U2" s="723"/>
      <c r="V2" s="753">
        <f>青森市!V2</f>
        <v>0</v>
      </c>
      <c r="W2" s="754"/>
      <c r="X2" s="754"/>
      <c r="Y2" s="754"/>
      <c r="Z2" s="755"/>
      <c r="AA2" s="1"/>
      <c r="AB2" s="3">
        <v>6</v>
      </c>
    </row>
    <row r="3" spans="1:69" ht="18" customHeight="1">
      <c r="A3" s="708" t="s">
        <v>89</v>
      </c>
      <c r="B3" s="709"/>
      <c r="C3" s="653"/>
      <c r="D3" s="638"/>
      <c r="E3" s="638"/>
      <c r="F3" s="638"/>
      <c r="G3" s="638"/>
      <c r="H3" s="638"/>
      <c r="I3" s="774"/>
      <c r="J3" s="775"/>
      <c r="K3" s="775"/>
      <c r="L3" s="776"/>
      <c r="M3" s="761"/>
      <c r="N3" s="762"/>
      <c r="O3" s="763"/>
      <c r="P3" s="769"/>
      <c r="Q3" s="770"/>
      <c r="R3" s="4" t="s">
        <v>90</v>
      </c>
      <c r="S3" s="741">
        <f>F15+F20+F24+J15+J20+J24+N20+R15+R20+R24+V15+V20+V24+Z20+Z24</f>
        <v>0</v>
      </c>
      <c r="T3" s="742"/>
      <c r="U3" s="743"/>
      <c r="V3" s="756"/>
      <c r="W3" s="757"/>
      <c r="X3" s="757"/>
      <c r="Y3" s="757"/>
      <c r="Z3" s="758"/>
      <c r="AB3" s="5"/>
    </row>
    <row r="4" spans="1:69" ht="18.95" customHeight="1">
      <c r="A4" s="714" t="s">
        <v>38</v>
      </c>
      <c r="B4" s="715"/>
      <c r="C4" s="136" t="s">
        <v>94</v>
      </c>
      <c r="D4" s="7"/>
      <c r="E4" s="8" t="s">
        <v>39</v>
      </c>
      <c r="F4" s="9" t="s">
        <v>40</v>
      </c>
      <c r="G4" s="137" t="s">
        <v>12</v>
      </c>
      <c r="H4" s="7"/>
      <c r="I4" s="8" t="s">
        <v>39</v>
      </c>
      <c r="J4" s="9" t="s">
        <v>40</v>
      </c>
      <c r="K4" s="138" t="s">
        <v>364</v>
      </c>
      <c r="L4" s="7"/>
      <c r="M4" s="8" t="s">
        <v>39</v>
      </c>
      <c r="N4" s="9" t="s">
        <v>40</v>
      </c>
      <c r="O4" s="138" t="s">
        <v>226</v>
      </c>
      <c r="P4" s="7"/>
      <c r="Q4" s="8" t="s">
        <v>39</v>
      </c>
      <c r="R4" s="9" t="s">
        <v>40</v>
      </c>
      <c r="S4" s="831" t="s">
        <v>223</v>
      </c>
      <c r="T4" s="832"/>
      <c r="U4" s="8" t="s">
        <v>39</v>
      </c>
      <c r="V4" s="9" t="s">
        <v>40</v>
      </c>
      <c r="W4" s="833" t="s">
        <v>20</v>
      </c>
      <c r="X4" s="834"/>
      <c r="Y4" s="8" t="s">
        <v>39</v>
      </c>
      <c r="Z4" s="9" t="s">
        <v>40</v>
      </c>
      <c r="AA4" s="12"/>
      <c r="AB4" s="716" t="s">
        <v>268</v>
      </c>
      <c r="AF4" s="13"/>
    </row>
    <row r="5" spans="1:69" s="20" customFormat="1" ht="18" customHeight="1">
      <c r="A5" s="786" t="s">
        <v>267</v>
      </c>
      <c r="B5" s="119" t="s">
        <v>259</v>
      </c>
      <c r="C5" s="177" t="s">
        <v>250</v>
      </c>
      <c r="D5" s="233" t="s">
        <v>15</v>
      </c>
      <c r="E5" s="178">
        <v>870</v>
      </c>
      <c r="F5" s="318"/>
      <c r="G5" s="431" t="s">
        <v>250</v>
      </c>
      <c r="H5" s="195" t="s">
        <v>356</v>
      </c>
      <c r="I5" s="76">
        <v>210</v>
      </c>
      <c r="J5" s="268"/>
      <c r="K5" s="14"/>
      <c r="L5" s="15"/>
      <c r="M5" s="16"/>
      <c r="N5" s="17"/>
      <c r="O5" s="252"/>
      <c r="P5" s="226"/>
      <c r="Q5" s="16"/>
      <c r="R5" s="18"/>
      <c r="S5" s="23" t="s">
        <v>423</v>
      </c>
      <c r="T5" s="24"/>
      <c r="U5" s="25">
        <v>3000</v>
      </c>
      <c r="V5" s="318"/>
      <c r="W5" s="14"/>
      <c r="X5" s="15"/>
      <c r="Y5" s="16"/>
      <c r="Z5" s="17"/>
      <c r="AA5" s="19"/>
      <c r="AB5" s="716"/>
      <c r="AC5" s="2"/>
      <c r="AD5" s="13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20" customFormat="1" ht="17.25" customHeight="1">
      <c r="A6" s="787"/>
      <c r="B6" s="115" t="s">
        <v>260</v>
      </c>
      <c r="C6" s="112" t="s">
        <v>251</v>
      </c>
      <c r="D6" s="233" t="s">
        <v>15</v>
      </c>
      <c r="E6" s="25">
        <v>800</v>
      </c>
      <c r="F6" s="318"/>
      <c r="G6" s="113" t="s">
        <v>251</v>
      </c>
      <c r="H6" s="393" t="s">
        <v>356</v>
      </c>
      <c r="I6" s="97">
        <v>200</v>
      </c>
      <c r="J6" s="494"/>
      <c r="K6" s="113"/>
      <c r="L6" s="96"/>
      <c r="M6" s="97"/>
      <c r="N6" s="89"/>
      <c r="O6" s="253"/>
      <c r="P6" s="231"/>
      <c r="Q6" s="97"/>
      <c r="R6" s="107"/>
      <c r="S6" s="23" t="s">
        <v>369</v>
      </c>
      <c r="T6" s="24"/>
      <c r="U6" s="25">
        <v>1360</v>
      </c>
      <c r="V6" s="318"/>
      <c r="W6" s="33"/>
      <c r="X6" s="29"/>
      <c r="Y6" s="30"/>
      <c r="Z6" s="31"/>
      <c r="AA6" s="26"/>
      <c r="AB6" s="71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20" customFormat="1" ht="18" customHeight="1">
      <c r="A7" s="787"/>
      <c r="B7" s="115" t="s">
        <v>261</v>
      </c>
      <c r="C7" s="78" t="s">
        <v>252</v>
      </c>
      <c r="D7" s="232" t="s">
        <v>15</v>
      </c>
      <c r="E7" s="16">
        <v>1600</v>
      </c>
      <c r="F7" s="318"/>
      <c r="G7" s="23" t="s">
        <v>252</v>
      </c>
      <c r="H7" s="296" t="s">
        <v>356</v>
      </c>
      <c r="I7" s="25">
        <v>150</v>
      </c>
      <c r="J7" s="495"/>
      <c r="K7" s="192"/>
      <c r="L7" s="24"/>
      <c r="M7" s="25"/>
      <c r="N7" s="27"/>
      <c r="O7" s="426" t="s">
        <v>375</v>
      </c>
      <c r="P7" s="233" t="s">
        <v>15</v>
      </c>
      <c r="Q7" s="25">
        <v>350</v>
      </c>
      <c r="R7" s="331"/>
      <c r="S7" s="112" t="s">
        <v>367</v>
      </c>
      <c r="T7" s="296" t="s">
        <v>385</v>
      </c>
      <c r="U7" s="25">
        <v>580</v>
      </c>
      <c r="V7" s="318"/>
      <c r="W7" s="23"/>
      <c r="X7" s="24"/>
      <c r="Y7" s="25"/>
      <c r="Z7" s="27"/>
      <c r="AA7" s="19"/>
      <c r="AB7" s="71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20" customFormat="1" ht="17.25" customHeight="1">
      <c r="A8" s="787"/>
      <c r="B8" s="115" t="s">
        <v>263</v>
      </c>
      <c r="C8" s="112" t="s">
        <v>255</v>
      </c>
      <c r="D8" s="232" t="s">
        <v>15</v>
      </c>
      <c r="E8" s="25">
        <v>1500</v>
      </c>
      <c r="F8" s="318"/>
      <c r="G8" s="14" t="s">
        <v>255</v>
      </c>
      <c r="H8" s="295" t="s">
        <v>356</v>
      </c>
      <c r="I8" s="16">
        <v>40</v>
      </c>
      <c r="J8" s="496"/>
      <c r="K8" s="14"/>
      <c r="L8" s="15"/>
      <c r="M8" s="16"/>
      <c r="N8" s="17"/>
      <c r="O8" s="262"/>
      <c r="P8" s="226"/>
      <c r="Q8" s="16"/>
      <c r="R8" s="18"/>
      <c r="S8" s="425"/>
      <c r="T8" s="180"/>
      <c r="U8" s="159"/>
      <c r="V8" s="318"/>
      <c r="W8" s="113"/>
      <c r="X8" s="96"/>
      <c r="Y8" s="97"/>
      <c r="Z8" s="89"/>
      <c r="AA8" s="26"/>
      <c r="AB8" s="71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s="20" customFormat="1" ht="17.25" customHeight="1">
      <c r="A9" s="787"/>
      <c r="B9" s="115" t="s">
        <v>253</v>
      </c>
      <c r="C9" s="130" t="s">
        <v>253</v>
      </c>
      <c r="D9" s="232" t="s">
        <v>15</v>
      </c>
      <c r="E9" s="30">
        <v>1100</v>
      </c>
      <c r="F9" s="318"/>
      <c r="G9" s="23" t="s">
        <v>253</v>
      </c>
      <c r="H9" s="296" t="s">
        <v>356</v>
      </c>
      <c r="I9" s="25">
        <v>50</v>
      </c>
      <c r="J9" s="496"/>
      <c r="K9" s="32"/>
      <c r="L9" s="24"/>
      <c r="M9" s="25"/>
      <c r="N9" s="27"/>
      <c r="O9" s="426" t="s">
        <v>376</v>
      </c>
      <c r="P9" s="233" t="s">
        <v>15</v>
      </c>
      <c r="Q9" s="25">
        <v>260</v>
      </c>
      <c r="R9" s="331"/>
      <c r="S9" s="117" t="s">
        <v>383</v>
      </c>
      <c r="T9" s="296" t="s">
        <v>385</v>
      </c>
      <c r="U9" s="25">
        <v>750</v>
      </c>
      <c r="V9" s="318"/>
      <c r="W9" s="117"/>
      <c r="X9" s="69"/>
      <c r="Y9" s="70"/>
      <c r="Z9" s="73"/>
      <c r="AA9" s="26"/>
      <c r="AB9" s="71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s="20" customFormat="1" ht="18" customHeight="1">
      <c r="A10" s="787"/>
      <c r="B10" s="115" t="s">
        <v>262</v>
      </c>
      <c r="C10" s="116" t="s">
        <v>254</v>
      </c>
      <c r="D10" s="232" t="s">
        <v>15</v>
      </c>
      <c r="E10" s="163">
        <v>1420</v>
      </c>
      <c r="F10" s="318"/>
      <c r="G10" s="23" t="s">
        <v>254</v>
      </c>
      <c r="H10" s="296" t="s">
        <v>356</v>
      </c>
      <c r="I10" s="25">
        <v>140</v>
      </c>
      <c r="J10" s="495"/>
      <c r="K10" s="32"/>
      <c r="L10" s="24"/>
      <c r="M10" s="25"/>
      <c r="N10" s="27"/>
      <c r="O10" s="426" t="s">
        <v>377</v>
      </c>
      <c r="P10" s="233" t="s">
        <v>15</v>
      </c>
      <c r="Q10" s="163">
        <v>100</v>
      </c>
      <c r="R10" s="331"/>
      <c r="S10" s="117" t="s">
        <v>368</v>
      </c>
      <c r="T10" s="296" t="s">
        <v>385</v>
      </c>
      <c r="U10" s="25">
        <v>310</v>
      </c>
      <c r="V10" s="318"/>
      <c r="W10" s="216"/>
      <c r="X10" s="110"/>
      <c r="Y10" s="111"/>
      <c r="Z10" s="107"/>
      <c r="AA10" s="19"/>
      <c r="AB10" s="716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s="20" customFormat="1" ht="18" customHeight="1">
      <c r="A11" s="787"/>
      <c r="B11" s="135" t="s">
        <v>264</v>
      </c>
      <c r="C11" s="78" t="s">
        <v>256</v>
      </c>
      <c r="D11" s="232" t="s">
        <v>15</v>
      </c>
      <c r="E11" s="16">
        <v>3880</v>
      </c>
      <c r="F11" s="318"/>
      <c r="G11" s="113" t="s">
        <v>256</v>
      </c>
      <c r="H11" s="393" t="s">
        <v>356</v>
      </c>
      <c r="I11" s="97">
        <v>200</v>
      </c>
      <c r="J11" s="494"/>
      <c r="K11" s="14"/>
      <c r="L11" s="15"/>
      <c r="M11" s="16"/>
      <c r="N11" s="17"/>
      <c r="O11" s="427" t="s">
        <v>378</v>
      </c>
      <c r="P11" s="232" t="s">
        <v>15</v>
      </c>
      <c r="Q11" s="16">
        <v>600</v>
      </c>
      <c r="R11" s="331"/>
      <c r="S11" s="116" t="s">
        <v>366</v>
      </c>
      <c r="T11" s="296" t="s">
        <v>385</v>
      </c>
      <c r="U11" s="163">
        <v>190</v>
      </c>
      <c r="V11" s="318"/>
      <c r="W11" s="117"/>
      <c r="X11" s="69"/>
      <c r="Y11" s="70"/>
      <c r="Z11" s="28"/>
      <c r="AA11" s="13"/>
      <c r="AB11" s="716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s="20" customFormat="1" ht="18" customHeight="1">
      <c r="A12" s="787"/>
      <c r="B12" s="855" t="s">
        <v>265</v>
      </c>
      <c r="C12" s="809" t="s">
        <v>257</v>
      </c>
      <c r="D12" s="815" t="s">
        <v>15</v>
      </c>
      <c r="E12" s="859">
        <v>900</v>
      </c>
      <c r="F12" s="807"/>
      <c r="G12" s="820" t="s">
        <v>257</v>
      </c>
      <c r="H12" s="811" t="s">
        <v>446</v>
      </c>
      <c r="I12" s="805">
        <v>200</v>
      </c>
      <c r="J12" s="849"/>
      <c r="K12" s="14"/>
      <c r="L12" s="15"/>
      <c r="M12" s="16"/>
      <c r="N12" s="17"/>
      <c r="O12" s="254"/>
      <c r="P12" s="226"/>
      <c r="Q12" s="16"/>
      <c r="R12" s="17"/>
      <c r="S12" s="302" t="s">
        <v>370</v>
      </c>
      <c r="T12" s="24"/>
      <c r="U12" s="25">
        <v>260</v>
      </c>
      <c r="V12" s="318"/>
      <c r="W12" s="302"/>
      <c r="X12" s="223"/>
      <c r="Y12" s="222"/>
      <c r="Z12" s="73"/>
      <c r="AA12" s="13"/>
      <c r="AB12" s="716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s="20" customFormat="1" ht="18" customHeight="1">
      <c r="A13" s="787"/>
      <c r="B13" s="856"/>
      <c r="C13" s="810"/>
      <c r="D13" s="816"/>
      <c r="E13" s="860"/>
      <c r="F13" s="808"/>
      <c r="G13" s="821"/>
      <c r="H13" s="812"/>
      <c r="I13" s="806"/>
      <c r="J13" s="851"/>
      <c r="K13" s="113"/>
      <c r="L13" s="96"/>
      <c r="M13" s="97"/>
      <c r="N13" s="89"/>
      <c r="O13" s="253"/>
      <c r="P13" s="231"/>
      <c r="Q13" s="97"/>
      <c r="R13" s="89"/>
      <c r="S13" s="33" t="s">
        <v>371</v>
      </c>
      <c r="T13" s="29"/>
      <c r="U13" s="30">
        <v>600</v>
      </c>
      <c r="V13" s="318"/>
      <c r="W13" s="428"/>
      <c r="X13" s="429"/>
      <c r="Y13" s="430"/>
      <c r="Z13" s="74"/>
      <c r="AA13" s="13"/>
      <c r="AB13" s="716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s="20" customFormat="1" ht="18" customHeight="1">
      <c r="A14" s="788"/>
      <c r="B14" s="115" t="s">
        <v>266</v>
      </c>
      <c r="C14" s="112" t="s">
        <v>258</v>
      </c>
      <c r="D14" s="232" t="s">
        <v>15</v>
      </c>
      <c r="E14" s="25">
        <v>1050</v>
      </c>
      <c r="F14" s="319"/>
      <c r="G14" s="59" t="s">
        <v>258</v>
      </c>
      <c r="H14" s="389" t="s">
        <v>356</v>
      </c>
      <c r="I14" s="61">
        <v>60</v>
      </c>
      <c r="J14" s="497"/>
      <c r="K14" s="59"/>
      <c r="L14" s="60"/>
      <c r="M14" s="61"/>
      <c r="N14" s="62"/>
      <c r="O14" s="255"/>
      <c r="P14" s="227"/>
      <c r="Q14" s="61"/>
      <c r="R14" s="31"/>
      <c r="S14" s="179"/>
      <c r="T14" s="221"/>
      <c r="U14" s="220"/>
      <c r="V14" s="31"/>
      <c r="W14" s="113"/>
      <c r="X14" s="90"/>
      <c r="Y14" s="91"/>
      <c r="Z14" s="89"/>
      <c r="AA14" s="13"/>
      <c r="AB14" s="716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s="20" customFormat="1" ht="18" customHeight="1">
      <c r="A15" s="36" t="s">
        <v>167</v>
      </c>
      <c r="B15" s="103">
        <f>E15+I15+Q15+U15</f>
        <v>22730</v>
      </c>
      <c r="C15" s="38" t="s">
        <v>166</v>
      </c>
      <c r="D15" s="230"/>
      <c r="E15" s="152">
        <f>SUM(E5:E14)</f>
        <v>13120</v>
      </c>
      <c r="F15" s="283">
        <f>SUM(F5:F14)</f>
        <v>0</v>
      </c>
      <c r="G15" s="38" t="s">
        <v>30</v>
      </c>
      <c r="H15" s="39"/>
      <c r="I15" s="85">
        <f>SUM(I5:I14)</f>
        <v>1250</v>
      </c>
      <c r="J15" s="492">
        <f>SUM(J5:J14)</f>
        <v>0</v>
      </c>
      <c r="K15" s="38"/>
      <c r="L15" s="39"/>
      <c r="M15" s="40"/>
      <c r="N15" s="41"/>
      <c r="O15" s="38" t="s">
        <v>133</v>
      </c>
      <c r="P15" s="230"/>
      <c r="Q15" s="40">
        <f>SUM(Q5:Q14)</f>
        <v>1310</v>
      </c>
      <c r="R15" s="283">
        <f>SUM(R5:R14)</f>
        <v>0</v>
      </c>
      <c r="S15" s="219" t="s">
        <v>133</v>
      </c>
      <c r="T15" s="82"/>
      <c r="U15" s="83">
        <f>SUM(U5:U14)</f>
        <v>7050</v>
      </c>
      <c r="V15" s="283">
        <f>SUM(V5:V14)</f>
        <v>0</v>
      </c>
      <c r="W15" s="42"/>
      <c r="X15" s="39"/>
      <c r="Y15" s="40"/>
      <c r="Z15" s="41"/>
      <c r="AA15" s="13"/>
      <c r="AB15" s="716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20" customFormat="1" ht="18" customHeight="1">
      <c r="A16" s="126"/>
      <c r="B16" s="104"/>
      <c r="C16" s="259" t="s">
        <v>67</v>
      </c>
      <c r="D16" s="233" t="s">
        <v>15</v>
      </c>
      <c r="E16" s="25">
        <v>3560</v>
      </c>
      <c r="F16" s="320"/>
      <c r="G16" s="440" t="s">
        <v>67</v>
      </c>
      <c r="H16" s="195" t="s">
        <v>356</v>
      </c>
      <c r="I16" s="423">
        <v>160</v>
      </c>
      <c r="J16" s="499"/>
      <c r="K16" s="211" t="s">
        <v>67</v>
      </c>
      <c r="L16" s="314" t="s">
        <v>356</v>
      </c>
      <c r="M16" s="25">
        <v>380</v>
      </c>
      <c r="N16" s="331"/>
      <c r="O16" s="213" t="s">
        <v>406</v>
      </c>
      <c r="P16" s="236" t="s">
        <v>15</v>
      </c>
      <c r="Q16" s="76">
        <v>2400</v>
      </c>
      <c r="R16" s="334"/>
      <c r="S16" s="63" t="s">
        <v>269</v>
      </c>
      <c r="T16" s="24"/>
      <c r="U16" s="25">
        <v>1650</v>
      </c>
      <c r="V16" s="320"/>
      <c r="W16" s="192" t="s">
        <v>406</v>
      </c>
      <c r="X16" s="296" t="s">
        <v>385</v>
      </c>
      <c r="Y16" s="25">
        <v>330</v>
      </c>
      <c r="Z16" s="318"/>
      <c r="AA16" s="13"/>
      <c r="AB16" s="716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20" customFormat="1" ht="18" customHeight="1">
      <c r="A17" s="822" t="s">
        <v>271</v>
      </c>
      <c r="B17" s="823"/>
      <c r="C17" s="262" t="s">
        <v>294</v>
      </c>
      <c r="D17" s="233" t="s">
        <v>15</v>
      </c>
      <c r="E17" s="16">
        <v>2400</v>
      </c>
      <c r="F17" s="318"/>
      <c r="G17" s="441" t="s">
        <v>294</v>
      </c>
      <c r="H17" s="296" t="s">
        <v>356</v>
      </c>
      <c r="I17" s="159">
        <v>80</v>
      </c>
      <c r="J17" s="500"/>
      <c r="K17" s="113" t="s">
        <v>294</v>
      </c>
      <c r="L17" s="435" t="s">
        <v>356</v>
      </c>
      <c r="M17" s="97">
        <v>240</v>
      </c>
      <c r="N17" s="332"/>
      <c r="O17" s="257"/>
      <c r="P17" s="231"/>
      <c r="Q17" s="97"/>
      <c r="R17" s="107"/>
      <c r="S17" s="63" t="s">
        <v>270</v>
      </c>
      <c r="T17" s="15"/>
      <c r="U17" s="16">
        <v>930</v>
      </c>
      <c r="V17" s="318"/>
      <c r="W17" s="14"/>
      <c r="X17" s="15"/>
      <c r="Y17" s="16"/>
      <c r="Z17" s="17"/>
      <c r="AA17" s="13"/>
      <c r="AB17" s="716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20" customFormat="1" ht="18" customHeight="1">
      <c r="A18" s="691" t="s">
        <v>272</v>
      </c>
      <c r="B18" s="692"/>
      <c r="C18" s="259" t="s">
        <v>361</v>
      </c>
      <c r="D18" s="233" t="s">
        <v>15</v>
      </c>
      <c r="E18" s="25">
        <v>2540</v>
      </c>
      <c r="F18" s="318"/>
      <c r="G18" s="441" t="s">
        <v>361</v>
      </c>
      <c r="H18" s="296" t="s">
        <v>356</v>
      </c>
      <c r="I18" s="159">
        <v>90</v>
      </c>
      <c r="J18" s="500"/>
      <c r="K18" s="313" t="s">
        <v>361</v>
      </c>
      <c r="L18" s="314" t="s">
        <v>356</v>
      </c>
      <c r="M18" s="25">
        <v>300</v>
      </c>
      <c r="N18" s="333"/>
      <c r="O18" s="209"/>
      <c r="P18" s="123"/>
      <c r="Q18" s="25"/>
      <c r="R18" s="73"/>
      <c r="S18" s="32"/>
      <c r="T18" s="24"/>
      <c r="U18" s="25"/>
      <c r="V18" s="27"/>
      <c r="W18" s="32"/>
      <c r="X18" s="24"/>
      <c r="Y18" s="25"/>
      <c r="Z18" s="27"/>
      <c r="AA18" s="13"/>
      <c r="AB18" s="716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20" customFormat="1" ht="18" customHeight="1">
      <c r="A19" s="102"/>
      <c r="B19" s="104"/>
      <c r="C19" s="259" t="s">
        <v>68</v>
      </c>
      <c r="D19" s="233" t="s">
        <v>15</v>
      </c>
      <c r="E19" s="25">
        <v>2050</v>
      </c>
      <c r="F19" s="319"/>
      <c r="G19" s="442" t="s">
        <v>68</v>
      </c>
      <c r="H19" s="475" t="s">
        <v>356</v>
      </c>
      <c r="I19" s="437">
        <v>70</v>
      </c>
      <c r="J19" s="501"/>
      <c r="K19" s="312" t="s">
        <v>68</v>
      </c>
      <c r="L19" s="436" t="s">
        <v>356</v>
      </c>
      <c r="M19" s="16">
        <v>90</v>
      </c>
      <c r="N19" s="332"/>
      <c r="O19" s="256"/>
      <c r="P19" s="258"/>
      <c r="Q19" s="95"/>
      <c r="R19" s="107"/>
      <c r="S19" s="32"/>
      <c r="T19" s="24"/>
      <c r="U19" s="25"/>
      <c r="V19" s="31"/>
      <c r="W19" s="224"/>
      <c r="X19" s="223"/>
      <c r="Y19" s="222"/>
      <c r="Z19" s="31"/>
      <c r="AA19" s="13"/>
      <c r="AB19" s="716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20" customFormat="1" ht="18" customHeight="1">
      <c r="A20" s="81" t="s">
        <v>167</v>
      </c>
      <c r="B20" s="185">
        <f>E20+I20+M20+Q20+U20+Y20</f>
        <v>17270</v>
      </c>
      <c r="C20" s="38" t="s">
        <v>166</v>
      </c>
      <c r="D20" s="230"/>
      <c r="E20" s="152">
        <f>SUM(E16:E19)</f>
        <v>10550</v>
      </c>
      <c r="F20" s="283">
        <f>SUM(F16:F19)</f>
        <v>0</v>
      </c>
      <c r="G20" s="439" t="s">
        <v>30</v>
      </c>
      <c r="H20" s="419"/>
      <c r="I20" s="418">
        <f>SUM(I16:I19)</f>
        <v>400</v>
      </c>
      <c r="J20" s="498">
        <f>SUM(J16:J19)</f>
        <v>0</v>
      </c>
      <c r="K20" s="38" t="s">
        <v>133</v>
      </c>
      <c r="L20" s="39"/>
      <c r="M20" s="40">
        <f>SUM(M16:M19)</f>
        <v>1010</v>
      </c>
      <c r="N20" s="283">
        <f>SUM(N16:N19)</f>
        <v>0</v>
      </c>
      <c r="O20" s="38" t="s">
        <v>133</v>
      </c>
      <c r="P20" s="230"/>
      <c r="Q20" s="40">
        <f>SUM(Q16:Q19)</f>
        <v>2400</v>
      </c>
      <c r="R20" s="283">
        <f>SUM(R16:R19)</f>
        <v>0</v>
      </c>
      <c r="S20" s="38" t="s">
        <v>133</v>
      </c>
      <c r="T20" s="39"/>
      <c r="U20" s="40">
        <f>SUM(U16:U19)</f>
        <v>2580</v>
      </c>
      <c r="V20" s="283">
        <f>SUM(V16:V19)</f>
        <v>0</v>
      </c>
      <c r="W20" s="38" t="s">
        <v>133</v>
      </c>
      <c r="X20" s="39"/>
      <c r="Y20" s="40">
        <f>SUM(Y16:Y19)</f>
        <v>330</v>
      </c>
      <c r="Z20" s="283">
        <f>SUM(Z16:Z19)</f>
        <v>0</v>
      </c>
      <c r="AA20" s="13"/>
      <c r="AB20" s="716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20" customFormat="1" ht="18" customHeight="1">
      <c r="A21" s="857" t="s">
        <v>274</v>
      </c>
      <c r="B21" s="858"/>
      <c r="C21" s="112" t="s">
        <v>69</v>
      </c>
      <c r="D21" s="233" t="s">
        <v>15</v>
      </c>
      <c r="E21" s="25">
        <v>2000</v>
      </c>
      <c r="F21" s="320"/>
      <c r="G21" s="72" t="s">
        <v>69</v>
      </c>
      <c r="H21" s="295" t="s">
        <v>356</v>
      </c>
      <c r="I21" s="16">
        <v>660</v>
      </c>
      <c r="J21" s="502"/>
      <c r="K21" s="23"/>
      <c r="L21" s="24"/>
      <c r="M21" s="25"/>
      <c r="N21" s="27"/>
      <c r="O21" s="210" t="s">
        <v>407</v>
      </c>
      <c r="P21" s="394" t="s">
        <v>15</v>
      </c>
      <c r="Q21" s="174">
        <v>3400</v>
      </c>
      <c r="R21" s="334"/>
      <c r="S21" s="23" t="s">
        <v>273</v>
      </c>
      <c r="T21" s="24"/>
      <c r="U21" s="25">
        <v>2350</v>
      </c>
      <c r="V21" s="320"/>
      <c r="W21" s="192" t="s">
        <v>407</v>
      </c>
      <c r="X21" s="296" t="s">
        <v>385</v>
      </c>
      <c r="Y21" s="25">
        <v>300</v>
      </c>
      <c r="Z21" s="320"/>
      <c r="AA21" s="13"/>
      <c r="AB21" s="716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20" customFormat="1" ht="18" customHeight="1">
      <c r="A22" s="691" t="s">
        <v>272</v>
      </c>
      <c r="B22" s="692"/>
      <c r="C22" s="78" t="s">
        <v>70</v>
      </c>
      <c r="D22" s="233" t="s">
        <v>15</v>
      </c>
      <c r="E22" s="16">
        <v>2000</v>
      </c>
      <c r="F22" s="318"/>
      <c r="G22" s="14" t="s">
        <v>70</v>
      </c>
      <c r="H22" s="295" t="s">
        <v>356</v>
      </c>
      <c r="I22" s="16">
        <v>220</v>
      </c>
      <c r="J22" s="503"/>
      <c r="K22" s="14"/>
      <c r="L22" s="15"/>
      <c r="M22" s="16"/>
      <c r="N22" s="17"/>
      <c r="O22" s="209"/>
      <c r="P22" s="123"/>
      <c r="Q22" s="25"/>
      <c r="R22" s="73"/>
      <c r="S22" s="23" t="s">
        <v>84</v>
      </c>
      <c r="T22" s="15"/>
      <c r="U22" s="16">
        <v>980</v>
      </c>
      <c r="V22" s="318"/>
      <c r="W22" s="14"/>
      <c r="X22" s="15"/>
      <c r="Y22" s="16"/>
      <c r="Z22" s="17"/>
      <c r="AA22" s="13"/>
      <c r="AB22" s="716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20" customFormat="1" ht="18" customHeight="1">
      <c r="A23" s="183"/>
      <c r="B23" s="186"/>
      <c r="C23" s="262" t="s">
        <v>71</v>
      </c>
      <c r="D23" s="233" t="s">
        <v>15</v>
      </c>
      <c r="E23" s="16">
        <v>900</v>
      </c>
      <c r="F23" s="319"/>
      <c r="G23" s="192" t="s">
        <v>71</v>
      </c>
      <c r="H23" s="296" t="s">
        <v>356</v>
      </c>
      <c r="I23" s="25">
        <v>60</v>
      </c>
      <c r="J23" s="504"/>
      <c r="K23" s="32"/>
      <c r="L23" s="24"/>
      <c r="M23" s="25"/>
      <c r="N23" s="27"/>
      <c r="O23" s="256"/>
      <c r="P23" s="258"/>
      <c r="Q23" s="95"/>
      <c r="R23" s="107"/>
      <c r="S23" s="32"/>
      <c r="T23" s="24"/>
      <c r="U23" s="25"/>
      <c r="V23" s="31"/>
      <c r="W23" s="224"/>
      <c r="X23" s="223"/>
      <c r="Y23" s="222"/>
      <c r="Z23" s="31"/>
      <c r="AA23" s="13"/>
      <c r="AB23" s="716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20" customFormat="1" ht="18" customHeight="1">
      <c r="A24" s="36" t="s">
        <v>167</v>
      </c>
      <c r="B24" s="103">
        <f>E24+I24+Q24+U24+Y24</f>
        <v>12870</v>
      </c>
      <c r="C24" s="38" t="s">
        <v>166</v>
      </c>
      <c r="D24" s="39"/>
      <c r="E24" s="40">
        <f>SUM(E21:E23)</f>
        <v>4900</v>
      </c>
      <c r="F24" s="283">
        <f>SUM(F21:F23)</f>
        <v>0</v>
      </c>
      <c r="G24" s="38" t="s">
        <v>30</v>
      </c>
      <c r="H24" s="39"/>
      <c r="I24" s="85">
        <f>SUM(I21:I23)</f>
        <v>940</v>
      </c>
      <c r="J24" s="493">
        <f>SUM(J21:J23)</f>
        <v>0</v>
      </c>
      <c r="K24" s="38"/>
      <c r="L24" s="39"/>
      <c r="M24" s="40"/>
      <c r="N24" s="41"/>
      <c r="O24" s="38" t="s">
        <v>133</v>
      </c>
      <c r="P24" s="230"/>
      <c r="Q24" s="40">
        <f>SUM(Q21:Q23)</f>
        <v>3400</v>
      </c>
      <c r="R24" s="283">
        <f>SUM(R21:R23)</f>
        <v>0</v>
      </c>
      <c r="S24" s="38" t="s">
        <v>133</v>
      </c>
      <c r="T24" s="39"/>
      <c r="U24" s="40">
        <f>SUM(U21:U23)</f>
        <v>3330</v>
      </c>
      <c r="V24" s="283">
        <f>SUM(V21:V23)</f>
        <v>0</v>
      </c>
      <c r="W24" s="38" t="s">
        <v>16</v>
      </c>
      <c r="X24" s="39"/>
      <c r="Y24" s="40">
        <f>SUM(Y21:Y23)</f>
        <v>300</v>
      </c>
      <c r="Z24" s="283">
        <f>SUM(Z21:Z23)</f>
        <v>0</v>
      </c>
      <c r="AA24" s="13"/>
      <c r="AB24" s="716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20" customFormat="1" ht="18" customHeight="1">
      <c r="A25" s="44"/>
      <c r="C25" s="50" t="s">
        <v>147</v>
      </c>
      <c r="D25" s="45"/>
      <c r="E25" s="44"/>
      <c r="F25" s="46"/>
      <c r="G25" s="44"/>
      <c r="H25" s="45"/>
      <c r="I25" s="44"/>
      <c r="J25" s="47"/>
      <c r="K25" s="44"/>
      <c r="L25" s="45"/>
      <c r="M25" s="44"/>
      <c r="N25" s="47"/>
      <c r="O25" s="44"/>
      <c r="P25" s="45"/>
      <c r="Q25" s="44"/>
      <c r="R25" s="47"/>
      <c r="S25" s="44"/>
      <c r="T25" s="45"/>
      <c r="U25" s="44"/>
      <c r="V25" s="47"/>
      <c r="W25" s="44"/>
      <c r="X25" s="45"/>
      <c r="Y25" s="44"/>
      <c r="Z25" s="47"/>
      <c r="AA25" s="2"/>
      <c r="AB25" s="716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20" customFormat="1" ht="16.5" customHeight="1">
      <c r="A26" s="44"/>
      <c r="C26" s="50" t="s">
        <v>408</v>
      </c>
      <c r="D26" s="45"/>
      <c r="E26" s="44"/>
      <c r="F26" s="47"/>
      <c r="G26" s="44"/>
      <c r="H26" s="45"/>
      <c r="I26" s="44"/>
      <c r="J26" s="47"/>
      <c r="K26" s="44"/>
      <c r="L26" s="45"/>
      <c r="M26" s="44"/>
      <c r="N26" s="47"/>
      <c r="Q26" s="44"/>
      <c r="R26" s="47"/>
      <c r="S26" s="44"/>
      <c r="T26" s="45"/>
      <c r="U26" s="44"/>
      <c r="V26" s="47"/>
      <c r="X26" s="45"/>
      <c r="Y26" s="44"/>
      <c r="Z26" s="47"/>
      <c r="AA26" s="56"/>
      <c r="AB26" s="716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20" customFormat="1" ht="16.5" customHeight="1">
      <c r="A27" s="44"/>
      <c r="C27" s="50" t="s">
        <v>293</v>
      </c>
      <c r="D27" s="45"/>
      <c r="E27" s="44"/>
      <c r="F27" s="47"/>
      <c r="G27" s="44"/>
      <c r="H27" s="45"/>
      <c r="I27" s="44"/>
      <c r="J27" s="47"/>
      <c r="K27" s="44"/>
      <c r="L27" s="45"/>
      <c r="M27" s="44"/>
      <c r="N27" s="47"/>
      <c r="Q27" s="44"/>
      <c r="R27" s="47"/>
      <c r="S27" s="44"/>
      <c r="T27" s="45"/>
      <c r="U27" s="44"/>
      <c r="V27" s="47"/>
      <c r="X27" s="45"/>
      <c r="Y27" s="44"/>
      <c r="Z27" s="47"/>
      <c r="AA27" s="2"/>
      <c r="AB27" s="716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20" customFormat="1" ht="15.75" customHeight="1">
      <c r="A28" s="44"/>
      <c r="B28" s="52"/>
      <c r="D28" s="45"/>
      <c r="E28" s="44"/>
      <c r="F28" s="54"/>
      <c r="G28" s="53"/>
      <c r="H28" s="55"/>
      <c r="I28" s="44"/>
      <c r="J28" s="54"/>
      <c r="K28" s="44"/>
      <c r="L28" s="45"/>
      <c r="M28" s="44"/>
      <c r="N28" s="46"/>
      <c r="O28" s="53"/>
      <c r="P28" s="55"/>
      <c r="Q28" s="44"/>
      <c r="R28" s="54"/>
      <c r="S28" s="53"/>
      <c r="T28" s="55"/>
      <c r="U28" s="44"/>
      <c r="V28" s="54"/>
      <c r="X28" s="45"/>
      <c r="Z28" s="46"/>
      <c r="AA28" s="2"/>
      <c r="AB28" s="49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20" customFormat="1" ht="15.75" customHeight="1">
      <c r="A29" s="44"/>
      <c r="B29" s="44"/>
      <c r="C29" s="50"/>
      <c r="D29" s="45"/>
      <c r="E29" s="44"/>
      <c r="F29" s="46"/>
      <c r="G29" s="44"/>
      <c r="H29" s="45"/>
      <c r="I29" s="44"/>
      <c r="J29" s="46"/>
      <c r="K29" s="44"/>
      <c r="L29" s="45"/>
      <c r="M29" s="44"/>
      <c r="N29" s="46"/>
      <c r="O29" s="44"/>
      <c r="P29" s="45"/>
      <c r="Q29" s="44"/>
      <c r="R29" s="46"/>
      <c r="S29" s="44"/>
      <c r="T29" s="45"/>
      <c r="U29" s="44"/>
      <c r="V29" s="46"/>
      <c r="W29" s="44" t="s">
        <v>143</v>
      </c>
      <c r="X29" s="45"/>
      <c r="Y29" s="44"/>
      <c r="Z29" s="46"/>
      <c r="AA29" s="2"/>
      <c r="AB29" s="49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20" customFormat="1" ht="15.75" customHeight="1">
      <c r="A30" s="44"/>
      <c r="B30" s="44"/>
      <c r="C30" s="44"/>
      <c r="D30" s="45"/>
      <c r="E30" s="44"/>
      <c r="F30" s="46"/>
      <c r="G30" s="44"/>
      <c r="H30" s="45"/>
      <c r="I30" s="44"/>
      <c r="J30" s="46"/>
      <c r="K30" s="44"/>
      <c r="L30" s="45"/>
      <c r="M30" s="44"/>
      <c r="N30" s="46"/>
      <c r="O30" s="44"/>
      <c r="P30" s="45"/>
      <c r="Q30" s="44"/>
      <c r="R30" s="46"/>
      <c r="S30" s="44"/>
      <c r="T30" s="45"/>
      <c r="U30" s="44"/>
      <c r="V30" s="46"/>
      <c r="W30" s="44"/>
      <c r="X30" s="45"/>
      <c r="Y30" s="44"/>
      <c r="Z30" s="46"/>
      <c r="AA30" s="2"/>
      <c r="AB30" s="49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20" customFormat="1" ht="15" customHeight="1">
      <c r="A31" s="44"/>
      <c r="B31" s="44"/>
      <c r="C31" s="44"/>
      <c r="D31" s="45"/>
      <c r="E31" s="44"/>
      <c r="F31" s="57"/>
      <c r="G31" s="44"/>
      <c r="H31" s="45"/>
      <c r="I31" s="44"/>
      <c r="J31" s="57"/>
      <c r="K31" s="44"/>
      <c r="L31" s="45"/>
      <c r="M31" s="44"/>
      <c r="N31" s="57"/>
      <c r="O31" s="44"/>
      <c r="P31" s="45"/>
      <c r="Q31" s="44"/>
      <c r="R31" s="57"/>
      <c r="S31" s="44"/>
      <c r="T31" s="45"/>
      <c r="U31" s="44"/>
      <c r="V31" s="57"/>
      <c r="X31" s="45"/>
      <c r="Y31" s="44"/>
      <c r="Z31" s="57"/>
      <c r="AA31" s="2"/>
      <c r="AB31" s="49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20" customFormat="1" ht="15" customHeight="1">
      <c r="A32" s="44"/>
      <c r="B32" s="44"/>
      <c r="C32" s="44"/>
      <c r="D32" s="45"/>
      <c r="E32" s="44"/>
      <c r="F32" s="57"/>
      <c r="G32" s="44"/>
      <c r="H32" s="45"/>
      <c r="I32" s="44"/>
      <c r="J32" s="57"/>
      <c r="K32" s="44"/>
      <c r="L32" s="45"/>
      <c r="M32" s="44"/>
      <c r="N32" s="57"/>
      <c r="O32" s="44"/>
      <c r="P32" s="45"/>
      <c r="Q32" s="44"/>
      <c r="R32" s="57"/>
      <c r="S32" s="44"/>
      <c r="T32" s="45"/>
      <c r="U32" s="44"/>
      <c r="V32" s="57"/>
      <c r="W32" s="44"/>
      <c r="X32" s="45"/>
      <c r="Y32" s="44"/>
      <c r="Z32" s="57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20" customFormat="1" ht="15" customHeight="1">
      <c r="A33" s="44"/>
      <c r="B33" s="44"/>
      <c r="C33" s="44"/>
      <c r="D33" s="45"/>
      <c r="E33" s="44"/>
      <c r="F33" s="57"/>
      <c r="G33" s="44"/>
      <c r="H33" s="45"/>
      <c r="I33" s="44"/>
      <c r="J33" s="57"/>
      <c r="K33" s="44"/>
      <c r="L33" s="45"/>
      <c r="M33" s="44"/>
      <c r="N33" s="57"/>
      <c r="O33" s="44"/>
      <c r="P33" s="45"/>
      <c r="Q33" s="44"/>
      <c r="R33" s="57"/>
      <c r="S33" s="44"/>
      <c r="T33" s="45"/>
      <c r="U33" s="44"/>
      <c r="V33" s="57"/>
      <c r="W33" s="44"/>
      <c r="X33" s="45"/>
      <c r="Y33" s="44"/>
      <c r="Z33" s="57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7.100000000000001" customHeight="1">
      <c r="A34" s="44"/>
      <c r="B34" s="44"/>
      <c r="C34" s="44"/>
      <c r="D34" s="45"/>
      <c r="E34" s="44"/>
      <c r="F34" s="57"/>
      <c r="G34" s="44"/>
      <c r="H34" s="45"/>
      <c r="I34" s="44"/>
      <c r="J34" s="57"/>
      <c r="K34" s="44"/>
      <c r="L34" s="45"/>
      <c r="M34" s="44"/>
      <c r="N34" s="57"/>
      <c r="O34" s="44"/>
      <c r="P34" s="45"/>
      <c r="Q34" s="44"/>
      <c r="R34" s="57"/>
      <c r="S34" s="44"/>
      <c r="T34" s="45"/>
      <c r="U34" s="44"/>
      <c r="V34" s="57"/>
      <c r="W34" s="44"/>
      <c r="X34" s="45"/>
      <c r="Y34" s="44"/>
      <c r="Z34" s="57"/>
    </row>
    <row r="35" spans="1:69" ht="17.100000000000001" customHeight="1">
      <c r="A35" s="44"/>
      <c r="B35" s="44"/>
      <c r="C35" s="44"/>
      <c r="D35" s="45"/>
      <c r="E35" s="44"/>
      <c r="F35" s="57"/>
      <c r="G35" s="44"/>
      <c r="H35" s="45"/>
      <c r="I35" s="44"/>
      <c r="J35" s="57"/>
      <c r="K35" s="44"/>
      <c r="L35" s="45"/>
      <c r="M35" s="44"/>
      <c r="N35" s="57"/>
      <c r="O35" s="44"/>
      <c r="P35" s="45"/>
      <c r="Q35" s="44"/>
      <c r="R35" s="57"/>
      <c r="S35" s="44"/>
      <c r="T35" s="45"/>
      <c r="U35" s="44"/>
      <c r="V35" s="57"/>
      <c r="W35" s="44"/>
      <c r="X35" s="45"/>
      <c r="Y35" s="44"/>
      <c r="Z35" s="57"/>
    </row>
    <row r="36" spans="1:69" ht="17.100000000000001" customHeight="1">
      <c r="A36" s="44"/>
      <c r="B36" s="44"/>
      <c r="C36" s="44"/>
      <c r="E36" s="44"/>
      <c r="F36" s="57"/>
      <c r="G36" s="44"/>
      <c r="I36" s="44"/>
      <c r="J36" s="57"/>
      <c r="K36" s="44"/>
      <c r="M36" s="44"/>
      <c r="N36" s="57"/>
      <c r="O36" s="44"/>
      <c r="Q36" s="44"/>
      <c r="R36" s="57"/>
      <c r="S36" s="44"/>
      <c r="U36" s="44"/>
      <c r="V36" s="57"/>
      <c r="W36" s="44"/>
      <c r="Y36" s="44"/>
      <c r="Z36" s="57"/>
    </row>
    <row r="37" spans="1:69" ht="17.100000000000001" customHeight="1">
      <c r="A37" s="44"/>
      <c r="B37" s="44"/>
      <c r="C37" s="44"/>
      <c r="E37" s="44"/>
      <c r="F37" s="57"/>
      <c r="G37" s="44"/>
      <c r="I37" s="44"/>
      <c r="J37" s="57"/>
      <c r="K37" s="44"/>
      <c r="M37" s="44"/>
      <c r="N37" s="57"/>
      <c r="O37" s="44"/>
      <c r="Q37" s="44"/>
      <c r="R37" s="57"/>
      <c r="S37" s="44"/>
      <c r="U37" s="44"/>
      <c r="V37" s="57"/>
      <c r="W37" s="44"/>
      <c r="Y37" s="44"/>
      <c r="Z37" s="57"/>
    </row>
    <row r="38" spans="1:69" ht="12">
      <c r="A38" s="44"/>
      <c r="B38" s="44"/>
      <c r="C38" s="44"/>
      <c r="E38" s="44"/>
      <c r="F38" s="57"/>
      <c r="G38" s="44"/>
      <c r="I38" s="44"/>
      <c r="J38" s="57"/>
      <c r="K38" s="44"/>
      <c r="M38" s="44"/>
      <c r="N38" s="57"/>
      <c r="O38" s="44"/>
      <c r="Q38" s="44"/>
      <c r="R38" s="57"/>
      <c r="S38" s="44"/>
      <c r="U38" s="44"/>
      <c r="V38" s="57"/>
      <c r="W38" s="44"/>
      <c r="Y38" s="44"/>
      <c r="Z38" s="57"/>
    </row>
    <row r="39" spans="1:69">
      <c r="A39" s="44"/>
      <c r="B39" s="44"/>
      <c r="C39" s="44"/>
      <c r="E39" s="44"/>
      <c r="G39" s="44"/>
      <c r="I39" s="44"/>
      <c r="K39" s="44"/>
      <c r="M39" s="44"/>
      <c r="O39" s="44"/>
      <c r="Q39" s="44"/>
      <c r="S39" s="44"/>
      <c r="U39" s="44"/>
      <c r="W39" s="44"/>
      <c r="Y39" s="44"/>
    </row>
    <row r="40" spans="1:69">
      <c r="A40" s="44"/>
      <c r="B40" s="44"/>
      <c r="C40" s="44"/>
      <c r="E40" s="44"/>
      <c r="G40" s="44"/>
      <c r="I40" s="44"/>
      <c r="K40" s="44"/>
      <c r="M40" s="44"/>
      <c r="O40" s="44"/>
      <c r="Q40" s="44"/>
      <c r="S40" s="44"/>
      <c r="U40" s="44"/>
      <c r="W40" s="44"/>
      <c r="Y40" s="44"/>
    </row>
    <row r="50" spans="2:11">
      <c r="B50" s="20"/>
      <c r="C50" s="20"/>
      <c r="D50" s="20"/>
      <c r="E50" s="20"/>
      <c r="F50" s="20"/>
      <c r="G50" s="20"/>
      <c r="H50" s="20"/>
      <c r="I50" s="20"/>
      <c r="J50" s="20"/>
    </row>
    <row r="51" spans="2:11">
      <c r="B51" s="58"/>
      <c r="C51" s="58"/>
      <c r="D51" s="58"/>
      <c r="E51" s="58"/>
      <c r="F51" s="58"/>
      <c r="G51" s="58"/>
      <c r="H51" s="20"/>
      <c r="I51" s="20"/>
      <c r="J51" s="20"/>
      <c r="K51" s="20"/>
    </row>
  </sheetData>
  <sheetProtection algorithmName="SHA-512" hashValue="Qd/3WprF883TQ9eiflwe2NNADFB3OkEfbbdBl2DFhY6A88wp1SDDsD4JuoP247T/nZNh/MOyDhpmKAy7qzBbsg==" saltValue="8aEN196RafrkOkNMJndgug==" spinCount="100000" sheet="1" objects="1" scenarios="1"/>
  <mergeCells count="35">
    <mergeCell ref="S1:U2"/>
    <mergeCell ref="S3:U3"/>
    <mergeCell ref="G12:G13"/>
    <mergeCell ref="W4:X4"/>
    <mergeCell ref="V1:Z1"/>
    <mergeCell ref="V2:Z3"/>
    <mergeCell ref="R1:R2"/>
    <mergeCell ref="M2:O3"/>
    <mergeCell ref="I12:I13"/>
    <mergeCell ref="H12:H13"/>
    <mergeCell ref="J12:J13"/>
    <mergeCell ref="P1:Q1"/>
    <mergeCell ref="N1:O1"/>
    <mergeCell ref="P2:Q3"/>
    <mergeCell ref="AB4:AB27"/>
    <mergeCell ref="A4:B4"/>
    <mergeCell ref="B12:B13"/>
    <mergeCell ref="A22:B22"/>
    <mergeCell ref="A17:B17"/>
    <mergeCell ref="A18:B18"/>
    <mergeCell ref="A21:B21"/>
    <mergeCell ref="A5:A14"/>
    <mergeCell ref="C12:C13"/>
    <mergeCell ref="D12:D13"/>
    <mergeCell ref="S4:T4"/>
    <mergeCell ref="E12:E13"/>
    <mergeCell ref="F12:F13"/>
    <mergeCell ref="A1:B1"/>
    <mergeCell ref="I1:L1"/>
    <mergeCell ref="A2:B2"/>
    <mergeCell ref="C2:H3"/>
    <mergeCell ref="I2:L3"/>
    <mergeCell ref="A3:B3"/>
    <mergeCell ref="C1:D1"/>
    <mergeCell ref="E1:H1"/>
  </mergeCells>
  <phoneticPr fontId="9"/>
  <conditionalFormatting sqref="F5:F24">
    <cfRule type="expression" dxfId="5" priority="18" stopIfTrue="1">
      <formula>E5&lt;F5</formula>
    </cfRule>
  </conditionalFormatting>
  <conditionalFormatting sqref="J5:J24">
    <cfRule type="expression" dxfId="4" priority="13" stopIfTrue="1">
      <formula>I5&lt;J5</formula>
    </cfRule>
  </conditionalFormatting>
  <conditionalFormatting sqref="N5:N24">
    <cfRule type="expression" dxfId="3" priority="12" stopIfTrue="1">
      <formula>M5&lt;N5</formula>
    </cfRule>
  </conditionalFormatting>
  <conditionalFormatting sqref="R5:R24">
    <cfRule type="expression" dxfId="2" priority="11" stopIfTrue="1">
      <formula>Q5&lt;R5</formula>
    </cfRule>
  </conditionalFormatting>
  <conditionalFormatting sqref="V5:V24">
    <cfRule type="expression" dxfId="1" priority="159" stopIfTrue="1">
      <formula>U5&lt;V5</formula>
    </cfRule>
  </conditionalFormatting>
  <conditionalFormatting sqref="Z5:Z24">
    <cfRule type="expression" dxfId="0" priority="2" stopIfTrue="1">
      <formula>Y5&lt;Z5</formula>
    </cfRule>
  </conditionalFormatting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  <ignoredErrors>
    <ignoredError sqref="C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表紙</vt:lpstr>
      <vt:lpstr>市郡別</vt:lpstr>
      <vt:lpstr>青森市</vt:lpstr>
      <vt:lpstr>東津軽郡・むつ市・下北郡・弘前市（中津軽郡）</vt:lpstr>
      <vt:lpstr>黒石市・南津軽郡・五所川原市</vt:lpstr>
      <vt:lpstr>北津軽郡・つがる市・西津軽郡</vt:lpstr>
      <vt:lpstr>三戸郡・八戸市</vt:lpstr>
      <vt:lpstr>上北郡・十和田市・三沢市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ogatahiroto</dc:creator>
  <cp:lastModifiedBy>hikichiatsushi-22</cp:lastModifiedBy>
  <cp:lastPrinted>2025-03-19T08:25:31Z</cp:lastPrinted>
  <dcterms:created xsi:type="dcterms:W3CDTF">1997-01-08T22:48:59Z</dcterms:created>
  <dcterms:modified xsi:type="dcterms:W3CDTF">2025-04-09T01:02:50Z</dcterms:modified>
</cp:coreProperties>
</file>