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876" activeTab="0"/>
  </bookViews>
  <sheets>
    <sheet name="表紙 " sheetId="1" r:id="rId1"/>
    <sheet name="市郡別合計" sheetId="2" r:id="rId2"/>
    <sheet name="秋田" sheetId="3" r:id="rId3"/>
    <sheet name="潟上・男鹿・南秋田・能代・山本" sheetId="4" r:id="rId4"/>
    <sheet name="横手・湯沢・雄勝" sheetId="5" r:id="rId5"/>
    <sheet name="大仙・仙北" sheetId="6" r:id="rId6"/>
    <sheet name="由利本荘・にかほ" sheetId="7" r:id="rId7"/>
    <sheet name="鹿角・北秋田" sheetId="8" r:id="rId8"/>
    <sheet name="大館" sheetId="9" r:id="rId9"/>
  </sheets>
  <definedNames>
    <definedName name="_xlnm.Print_Area" localSheetId="1">'市郡別合計'!$A$1:$S$24</definedName>
    <definedName name="_xlnm.Print_Area" localSheetId="2">'秋田'!$A$1:$U$33</definedName>
    <definedName name="_xlnm.Print_Area" localSheetId="8">'大館'!$A$1:$U$31</definedName>
    <definedName name="_xlnm.Print_Area" localSheetId="0">'表紙 '!$A$1:$L$37</definedName>
    <definedName name="_xlnm.Print_Area" localSheetId="6">'由利本荘・にかほ'!$A$1:$U$36</definedName>
  </definedNames>
  <calcPr fullCalcOnLoad="1"/>
</workbook>
</file>

<file path=xl/sharedStrings.xml><?xml version="1.0" encoding="utf-8"?>
<sst xmlns="http://schemas.openxmlformats.org/spreadsheetml/2006/main" count="972" uniqueCount="517">
  <si>
    <t>秋田市</t>
  </si>
  <si>
    <t>販売店名</t>
  </si>
  <si>
    <t>秋田南</t>
  </si>
  <si>
    <t>御所野</t>
  </si>
  <si>
    <t>牛島</t>
  </si>
  <si>
    <t>広告主名</t>
  </si>
  <si>
    <t>タイトル</t>
  </si>
  <si>
    <t>代理店名</t>
  </si>
  <si>
    <t>サイズ</t>
  </si>
  <si>
    <t>総枚数</t>
  </si>
  <si>
    <t>折込日</t>
  </si>
  <si>
    <t>頁枚数</t>
  </si>
  <si>
    <t>部　　数</t>
  </si>
  <si>
    <t>折込部数</t>
  </si>
  <si>
    <t>秋田中</t>
  </si>
  <si>
    <t>大畑</t>
  </si>
  <si>
    <t>秋田北</t>
  </si>
  <si>
    <t>秋田東</t>
  </si>
  <si>
    <t>新屋</t>
  </si>
  <si>
    <t>割山</t>
  </si>
  <si>
    <t>川尻</t>
  </si>
  <si>
    <t>松崎</t>
  </si>
  <si>
    <t>泉</t>
  </si>
  <si>
    <t>桜</t>
  </si>
  <si>
    <t>明田</t>
  </si>
  <si>
    <t>小計</t>
  </si>
  <si>
    <t>秋田東部</t>
  </si>
  <si>
    <t>秋田西部</t>
  </si>
  <si>
    <t>秋田南部</t>
  </si>
  <si>
    <t>天王</t>
  </si>
  <si>
    <t>町村名</t>
  </si>
  <si>
    <t>羽後町</t>
  </si>
  <si>
    <t>湯沢市</t>
  </si>
  <si>
    <t>タイトル</t>
  </si>
  <si>
    <t>サイズ</t>
  </si>
  <si>
    <t>頁枚数</t>
  </si>
  <si>
    <t>販売店名</t>
  </si>
  <si>
    <t>折込部数</t>
  </si>
  <si>
    <t>神宮寺</t>
  </si>
  <si>
    <t>南外</t>
  </si>
  <si>
    <t>刈和野</t>
  </si>
  <si>
    <t>千屋</t>
  </si>
  <si>
    <t>太田</t>
  </si>
  <si>
    <t>本荘東</t>
  </si>
  <si>
    <t>本荘北</t>
  </si>
  <si>
    <t>本荘南</t>
  </si>
  <si>
    <t>前郷</t>
  </si>
  <si>
    <t>矢島</t>
  </si>
  <si>
    <t>伏見</t>
  </si>
  <si>
    <t>笹子</t>
  </si>
  <si>
    <t>直根</t>
  </si>
  <si>
    <t>西目</t>
  </si>
  <si>
    <t>金浦</t>
  </si>
  <si>
    <t>産経矢島</t>
  </si>
  <si>
    <t>頁枚数</t>
  </si>
  <si>
    <t>大湯</t>
  </si>
  <si>
    <t>錦木</t>
  </si>
  <si>
    <t>花輪北</t>
  </si>
  <si>
    <t>小坂</t>
  </si>
  <si>
    <t>小坂町</t>
  </si>
  <si>
    <t>大館西</t>
  </si>
  <si>
    <t>大館北</t>
  </si>
  <si>
    <t>大館</t>
  </si>
  <si>
    <t>大館駅前</t>
  </si>
  <si>
    <t>産経大館</t>
  </si>
  <si>
    <t>広告主名</t>
  </si>
  <si>
    <t>横手市</t>
  </si>
  <si>
    <t>仙北郡</t>
  </si>
  <si>
    <t>能代市</t>
  </si>
  <si>
    <t>山本郡</t>
  </si>
  <si>
    <t>鹿角市</t>
  </si>
  <si>
    <t>鹿角郡</t>
  </si>
  <si>
    <t>大館市</t>
  </si>
  <si>
    <t>北秋田郡</t>
  </si>
  <si>
    <t>男鹿市</t>
  </si>
  <si>
    <t>雄勝郡</t>
  </si>
  <si>
    <t>河北湯沢</t>
  </si>
  <si>
    <t>五城目町</t>
  </si>
  <si>
    <t>西南部</t>
  </si>
  <si>
    <t>岩見三内</t>
  </si>
  <si>
    <t>雄和</t>
  </si>
  <si>
    <t>美郷町</t>
  </si>
  <si>
    <t>上小阿仁村</t>
  </si>
  <si>
    <t>潟上市</t>
  </si>
  <si>
    <t>井川町</t>
  </si>
  <si>
    <t>男鹿市</t>
  </si>
  <si>
    <t>湯沢市</t>
  </si>
  <si>
    <t>大仙市</t>
  </si>
  <si>
    <t>由利　　　　　本荘市</t>
  </si>
  <si>
    <t>能代市</t>
  </si>
  <si>
    <t>鹿角市</t>
  </si>
  <si>
    <t>北秋田市</t>
  </si>
  <si>
    <t>潟上市</t>
  </si>
  <si>
    <t>南秋田郡</t>
  </si>
  <si>
    <t>大仙市</t>
  </si>
  <si>
    <t>由利本荘市</t>
  </si>
  <si>
    <t>北秋田市</t>
  </si>
  <si>
    <t>秋　　田　　魁　　新　　報</t>
  </si>
  <si>
    <t>朝　　日　　新　　聞</t>
  </si>
  <si>
    <t>読　　売　　新　　聞</t>
  </si>
  <si>
    <t>毎日 ・ 日経 ・ 産経 ・ 河北</t>
  </si>
  <si>
    <t>横手市</t>
  </si>
  <si>
    <t>販売店名</t>
  </si>
  <si>
    <t>部　　数</t>
  </si>
  <si>
    <t>折込部数</t>
  </si>
  <si>
    <t>小計</t>
  </si>
  <si>
    <t>(旧雄和町)</t>
  </si>
  <si>
    <t>(旧河辺町)</t>
  </si>
  <si>
    <t>(旧稲川町)</t>
  </si>
  <si>
    <t>(旧雄勝町)</t>
  </si>
  <si>
    <t>(旧雄物川町)</t>
  </si>
  <si>
    <t>(旧増田町)</t>
  </si>
  <si>
    <t>(旧十文字町)</t>
  </si>
  <si>
    <t>(旧平鹿町)</t>
  </si>
  <si>
    <t>(旧大森町)</t>
  </si>
  <si>
    <t>(旧西仙北町)</t>
  </si>
  <si>
    <t>(旧協和町)</t>
  </si>
  <si>
    <t>(旧太田町)</t>
  </si>
  <si>
    <t>(旧中仙町)</t>
  </si>
  <si>
    <t>(旧南外村)</t>
  </si>
  <si>
    <t>(旧神岡町)</t>
  </si>
  <si>
    <t>(旧仙北町)</t>
  </si>
  <si>
    <t>(旧六郷町)</t>
  </si>
  <si>
    <t>(旧仙南村)</t>
  </si>
  <si>
    <t>(旧千畑町)</t>
  </si>
  <si>
    <t>仙北市</t>
  </si>
  <si>
    <t>(旧角館町)</t>
  </si>
  <si>
    <t>(旧田沢湖町)</t>
  </si>
  <si>
    <t>由利本荘市</t>
  </si>
  <si>
    <t>(旧金浦町)</t>
  </si>
  <si>
    <t>(旧仁賀保町)</t>
  </si>
  <si>
    <t>(旧象潟町)</t>
  </si>
  <si>
    <t>(旧岩城町)</t>
  </si>
  <si>
    <t>(旧大内町)</t>
  </si>
  <si>
    <t>(旧由利町)</t>
  </si>
  <si>
    <t>(旧東由利町)</t>
  </si>
  <si>
    <t>(旧矢島町)</t>
  </si>
  <si>
    <t>(旧鳥海町)</t>
  </si>
  <si>
    <t>(旧西目町)</t>
  </si>
  <si>
    <t>(旧比内町)</t>
  </si>
  <si>
    <t>(旧田代町)</t>
  </si>
  <si>
    <t>(旧鷹巣町)</t>
  </si>
  <si>
    <t>(旧合川町)</t>
  </si>
  <si>
    <t>(旧森吉町)</t>
  </si>
  <si>
    <t>(旧阿仁町)</t>
  </si>
  <si>
    <t>秋　　田　　市</t>
  </si>
  <si>
    <t>仙北市</t>
  </si>
  <si>
    <t>(旧西木村)</t>
  </si>
  <si>
    <t>にかほ市</t>
  </si>
  <si>
    <t>(旧天王町)</t>
  </si>
  <si>
    <t>(旧二ツ井町)</t>
  </si>
  <si>
    <t>(旧山内村)</t>
  </si>
  <si>
    <t>にかほ市</t>
  </si>
  <si>
    <t>旭川</t>
  </si>
  <si>
    <t>米内沢</t>
  </si>
  <si>
    <t>川連</t>
  </si>
  <si>
    <t>中仙</t>
  </si>
  <si>
    <t>協和</t>
  </si>
  <si>
    <t>潟　　上　　市　</t>
  </si>
  <si>
    <t>男　　鹿　　市　</t>
  </si>
  <si>
    <t>南　　秋　　田　　郡　</t>
  </si>
  <si>
    <t>湯　　沢　　市</t>
  </si>
  <si>
    <t>雄　　勝　　郡　</t>
  </si>
  <si>
    <t>横　　　手　　　市　</t>
  </si>
  <si>
    <t>大　　仙　　市</t>
  </si>
  <si>
    <t>仙　　北　　市　</t>
  </si>
  <si>
    <t>仙　　北　　郡　</t>
  </si>
  <si>
    <t>由　　利　　本　　荘　　市　</t>
  </si>
  <si>
    <t>にかほ市　</t>
  </si>
  <si>
    <t>能　　代　　市　</t>
  </si>
  <si>
    <t>山　　本　　郡　</t>
  </si>
  <si>
    <t>鹿　　角　　市　</t>
  </si>
  <si>
    <t>鹿　　角　　郡　</t>
  </si>
  <si>
    <t>大　　館　　市　</t>
  </si>
  <si>
    <t>北　　秋　　田　　市　</t>
  </si>
  <si>
    <t>北　　秋　　田　　郡　</t>
  </si>
  <si>
    <r>
      <t>土崎</t>
    </r>
    <r>
      <rPr>
        <sz val="6"/>
        <rFont val="ＭＳ Ｐ明朝"/>
        <family val="1"/>
      </rPr>
      <t>SK</t>
    </r>
  </si>
  <si>
    <r>
      <t>飯島</t>
    </r>
    <r>
      <rPr>
        <sz val="6"/>
        <rFont val="ＭＳ Ｐ明朝"/>
        <family val="1"/>
      </rPr>
      <t>SK</t>
    </r>
  </si>
  <si>
    <r>
      <t>秋田西</t>
    </r>
    <r>
      <rPr>
        <sz val="6"/>
        <rFont val="ＭＳ Ｐ明朝"/>
        <family val="1"/>
      </rPr>
      <t>SK</t>
    </r>
  </si>
  <si>
    <r>
      <t>追分</t>
    </r>
    <r>
      <rPr>
        <sz val="6"/>
        <rFont val="ＭＳ Ｐ明朝"/>
        <family val="1"/>
      </rPr>
      <t>NS</t>
    </r>
  </si>
  <si>
    <r>
      <t>河辺</t>
    </r>
    <r>
      <rPr>
        <sz val="6"/>
        <rFont val="ＭＳ Ｐ明朝"/>
        <family val="1"/>
      </rPr>
      <t>YN</t>
    </r>
  </si>
  <si>
    <r>
      <t>新屋</t>
    </r>
    <r>
      <rPr>
        <sz val="6"/>
        <rFont val="ＭＳ Ｐ明朝"/>
        <family val="1"/>
      </rPr>
      <t>AMN</t>
    </r>
  </si>
  <si>
    <r>
      <t>和田</t>
    </r>
    <r>
      <rPr>
        <sz val="6"/>
        <rFont val="ＭＳ Ｐ明朝"/>
        <family val="1"/>
      </rPr>
      <t>MS</t>
    </r>
  </si>
  <si>
    <r>
      <t>大曲</t>
    </r>
    <r>
      <rPr>
        <sz val="6"/>
        <rFont val="ＭＳ Ｐ明朝"/>
        <family val="1"/>
      </rPr>
      <t>Ｎ</t>
    </r>
  </si>
  <si>
    <t>琴丘</t>
  </si>
  <si>
    <t>※1</t>
  </si>
  <si>
    <t>※2</t>
  </si>
  <si>
    <t>※3</t>
  </si>
  <si>
    <t>※4</t>
  </si>
  <si>
    <t>※5</t>
  </si>
  <si>
    <t>※6</t>
  </si>
  <si>
    <t>※7</t>
  </si>
  <si>
    <t>ございますので､必ず下記販売店情報をご確認ください。</t>
  </si>
  <si>
    <t>大潟村</t>
  </si>
  <si>
    <t>男鹿市の魁五里合が担当</t>
  </si>
  <si>
    <t>注）当社部数表は市郡別の表示になっておりますが、それ以外の市町村を担当している場合がございますので、必ず下記販売店情報をご確認ください。</t>
  </si>
  <si>
    <t>藤里町</t>
  </si>
  <si>
    <t>能代市の魁二ツ井が担当</t>
  </si>
  <si>
    <t>※１</t>
  </si>
  <si>
    <t>東成瀬村</t>
  </si>
  <si>
    <t>横手市の魁増田が担当</t>
  </si>
  <si>
    <t>横手市の読売増田が担当</t>
  </si>
  <si>
    <t>能代市の朝日二ツ井が担当</t>
  </si>
  <si>
    <t>※8</t>
  </si>
  <si>
    <t>八郎潟町</t>
  </si>
  <si>
    <t>船越</t>
  </si>
  <si>
    <t>※2</t>
  </si>
  <si>
    <t>北浦</t>
  </si>
  <si>
    <t>能代</t>
  </si>
  <si>
    <t>能代南</t>
  </si>
  <si>
    <t>能代北</t>
  </si>
  <si>
    <t>能代西</t>
  </si>
  <si>
    <t>横手南</t>
  </si>
  <si>
    <t>毎日横手</t>
  </si>
  <si>
    <t>横手東</t>
  </si>
  <si>
    <t>横手西</t>
  </si>
  <si>
    <t>横手北</t>
  </si>
  <si>
    <t>沼館</t>
  </si>
  <si>
    <t>湯沢南</t>
  </si>
  <si>
    <t>湯沢</t>
  </si>
  <si>
    <t>湯沢北</t>
  </si>
  <si>
    <t>河北川連</t>
  </si>
  <si>
    <t>河北稲庭</t>
  </si>
  <si>
    <t>三輪</t>
  </si>
  <si>
    <t>※8朝日横手は、平鹿と大雄の一部を含む</t>
  </si>
  <si>
    <t>広告主名</t>
  </si>
  <si>
    <t>代理店名</t>
  </si>
  <si>
    <t>総枚数</t>
  </si>
  <si>
    <t>折込日</t>
  </si>
  <si>
    <t>頁枚数</t>
  </si>
  <si>
    <t>雄勝郡</t>
  </si>
  <si>
    <t>広告主名</t>
  </si>
  <si>
    <t>北　　鹿　　新　　聞</t>
  </si>
  <si>
    <t>朝日毛馬内</t>
  </si>
  <si>
    <t>朝日大湯</t>
  </si>
  <si>
    <t>読売尾去沢</t>
  </si>
  <si>
    <t>読売八幡平</t>
  </si>
  <si>
    <t>鹿角郡</t>
  </si>
  <si>
    <t>（旧鷹巣町）</t>
  </si>
  <si>
    <t>朝日鷹巣</t>
  </si>
  <si>
    <t>大館市</t>
  </si>
  <si>
    <t>魁花岡</t>
  </si>
  <si>
    <t>魁白沢</t>
  </si>
  <si>
    <t>魁大館西</t>
  </si>
  <si>
    <t>魁早口</t>
  </si>
  <si>
    <t>（旧田代町）</t>
  </si>
  <si>
    <t>（旧比内町）</t>
  </si>
  <si>
    <t>朝日大館中央</t>
  </si>
  <si>
    <t>朝日十二所</t>
  </si>
  <si>
    <t>読売大館</t>
  </si>
  <si>
    <t>朝日早口</t>
  </si>
  <si>
    <t>毎日大館</t>
  </si>
  <si>
    <t>北鹿中央</t>
  </si>
  <si>
    <t>北鹿大館南</t>
  </si>
  <si>
    <t>1-7</t>
  </si>
  <si>
    <t>2-7</t>
  </si>
  <si>
    <t>4-7</t>
  </si>
  <si>
    <t>5-7</t>
  </si>
  <si>
    <t>6-7</t>
  </si>
  <si>
    <t>7-7</t>
  </si>
  <si>
    <r>
      <t>浅舞</t>
    </r>
    <r>
      <rPr>
        <sz val="7"/>
        <rFont val="ＭＳ Ｐ明朝"/>
        <family val="1"/>
      </rPr>
      <t>ＡＭＮＳ</t>
    </r>
  </si>
  <si>
    <r>
      <t>沼館</t>
    </r>
    <r>
      <rPr>
        <sz val="7"/>
        <rFont val="ＭＳ Ｐ明朝"/>
        <family val="1"/>
      </rPr>
      <t>ＡＭＮＳＫ</t>
    </r>
  </si>
  <si>
    <t>※6魁大森は、大雄の一部を含む</t>
  </si>
  <si>
    <t>※1魁横手西は、大雄の一部を含む</t>
  </si>
  <si>
    <t>※2魁横手北は、美郷町（仙南）の一部を含む</t>
  </si>
  <si>
    <t>※3魁増田は、東成瀬村を含む</t>
  </si>
  <si>
    <t>※4魁十文字は、平鹿の一部を含む</t>
  </si>
  <si>
    <t>※5魁浅舞は、雄物川の一部を含む</t>
  </si>
  <si>
    <t>※7魁稲庭は、皆瀬を含む</t>
  </si>
  <si>
    <r>
      <t>稲庭</t>
    </r>
    <r>
      <rPr>
        <sz val="7"/>
        <rFont val="ＭＳ Ｐ明朝"/>
        <family val="1"/>
      </rPr>
      <t>AYMNS</t>
    </r>
  </si>
  <si>
    <t>※1</t>
  </si>
  <si>
    <t>※2</t>
  </si>
  <si>
    <t>※3</t>
  </si>
  <si>
    <t>※4</t>
  </si>
  <si>
    <t>※5</t>
  </si>
  <si>
    <t>※6</t>
  </si>
  <si>
    <t>サイズ</t>
  </si>
  <si>
    <t>(旧昭和町/旧飯田川町）</t>
  </si>
  <si>
    <r>
      <t>昭和</t>
    </r>
    <r>
      <rPr>
        <sz val="7"/>
        <rFont val="ＭＳ Ｐ明朝"/>
        <family val="1"/>
      </rPr>
      <t>ANS</t>
    </r>
  </si>
  <si>
    <r>
      <t>脇本</t>
    </r>
    <r>
      <rPr>
        <sz val="7"/>
        <rFont val="ＭＳ Ｐ明朝"/>
        <family val="1"/>
      </rPr>
      <t>AYMN</t>
    </r>
  </si>
  <si>
    <r>
      <t>五里合</t>
    </r>
    <r>
      <rPr>
        <sz val="7"/>
        <rFont val="ＭＳ Ｐ明朝"/>
        <family val="1"/>
      </rPr>
      <t>AYMN</t>
    </r>
  </si>
  <si>
    <r>
      <t>一日市</t>
    </r>
    <r>
      <rPr>
        <sz val="7"/>
        <rFont val="ＭＳ Ｐ明朝"/>
        <family val="1"/>
      </rPr>
      <t>AYMN</t>
    </r>
  </si>
  <si>
    <r>
      <t>五城目</t>
    </r>
    <r>
      <rPr>
        <sz val="7"/>
        <rFont val="ＭＳ Ｐ明朝"/>
        <family val="1"/>
      </rPr>
      <t>AYMN</t>
    </r>
  </si>
  <si>
    <r>
      <t>森岳</t>
    </r>
    <r>
      <rPr>
        <sz val="7"/>
        <rFont val="ＭＳ Ｐ明朝"/>
        <family val="1"/>
      </rPr>
      <t>ＡＹＭＮＳ</t>
    </r>
  </si>
  <si>
    <r>
      <t>峰浜</t>
    </r>
    <r>
      <rPr>
        <sz val="7"/>
        <rFont val="ＭＳ Ｐ明朝"/>
        <family val="1"/>
      </rPr>
      <t>ＡＹＭＮ</t>
    </r>
  </si>
  <si>
    <r>
      <t>八森</t>
    </r>
    <r>
      <rPr>
        <sz val="7"/>
        <rFont val="ＭＳ Ｐ明朝"/>
        <family val="1"/>
      </rPr>
      <t>ＡＹＭＮＳ</t>
    </r>
  </si>
  <si>
    <r>
      <t>船越</t>
    </r>
    <r>
      <rPr>
        <sz val="7"/>
        <rFont val="ＭＳ Ｐ明朝"/>
        <family val="1"/>
      </rPr>
      <t>YMNSK</t>
    </r>
  </si>
  <si>
    <r>
      <t>富根</t>
    </r>
    <r>
      <rPr>
        <sz val="7"/>
        <rFont val="ＭＳ Ｐ明朝"/>
        <family val="1"/>
      </rPr>
      <t>ＡＭＮ</t>
    </r>
  </si>
  <si>
    <r>
      <t>浅舞</t>
    </r>
    <r>
      <rPr>
        <sz val="7"/>
        <rFont val="ＭＳ Ｐ明朝"/>
        <family val="1"/>
      </rPr>
      <t>Ｋ</t>
    </r>
  </si>
  <si>
    <r>
      <t>院内</t>
    </r>
    <r>
      <rPr>
        <sz val="7"/>
        <rFont val="ＭＳ Ｐ明朝"/>
        <family val="1"/>
      </rPr>
      <t>MN</t>
    </r>
  </si>
  <si>
    <r>
      <t>横堀</t>
    </r>
    <r>
      <rPr>
        <sz val="7"/>
        <rFont val="ＭＳ Ｐ明朝"/>
        <family val="1"/>
      </rPr>
      <t>AMNS</t>
    </r>
  </si>
  <si>
    <r>
      <t>西馬音内</t>
    </r>
    <r>
      <rPr>
        <sz val="7"/>
        <rFont val="ＭＳ Ｐ明朝"/>
        <family val="1"/>
      </rPr>
      <t>MN</t>
    </r>
  </si>
  <si>
    <r>
      <t>湯沢</t>
    </r>
    <r>
      <rPr>
        <sz val="7"/>
        <rFont val="ＭＳ Ｐ明朝"/>
        <family val="1"/>
      </rPr>
      <t>S</t>
    </r>
  </si>
  <si>
    <r>
      <t>横手</t>
    </r>
    <r>
      <rPr>
        <sz val="7"/>
        <rFont val="ＭＳ Ｐ明朝"/>
        <family val="1"/>
      </rPr>
      <t>ＳＫ</t>
    </r>
  </si>
  <si>
    <r>
      <t>横手</t>
    </r>
    <r>
      <rPr>
        <sz val="7"/>
        <rFont val="ＭＳ Ｐ明朝"/>
        <family val="1"/>
      </rPr>
      <t>Ｎ</t>
    </r>
  </si>
  <si>
    <r>
      <t>増田</t>
    </r>
    <r>
      <rPr>
        <sz val="7"/>
        <rFont val="ＭＳ Ｐ明朝"/>
        <family val="1"/>
      </rPr>
      <t>Ｎ</t>
    </r>
  </si>
  <si>
    <r>
      <t>十文字</t>
    </r>
    <r>
      <rPr>
        <sz val="7"/>
        <rFont val="ＭＳ Ｐ明朝"/>
        <family val="1"/>
      </rPr>
      <t>Ｎ</t>
    </r>
  </si>
  <si>
    <r>
      <t>横堀</t>
    </r>
    <r>
      <rPr>
        <sz val="7"/>
        <rFont val="ＭＳ Ｐ明朝"/>
        <family val="1"/>
      </rPr>
      <t>K</t>
    </r>
  </si>
  <si>
    <r>
      <t>駒形</t>
    </r>
    <r>
      <rPr>
        <sz val="7"/>
        <rFont val="ＭＳ Ｐ明朝"/>
        <family val="1"/>
      </rPr>
      <t>AMNS</t>
    </r>
  </si>
  <si>
    <r>
      <t>西馬音内</t>
    </r>
    <r>
      <rPr>
        <sz val="7"/>
        <rFont val="ＭＳ Ｐ明朝"/>
        <family val="1"/>
      </rPr>
      <t>ASK</t>
    </r>
  </si>
  <si>
    <r>
      <t>産経金沢</t>
    </r>
    <r>
      <rPr>
        <sz val="7"/>
        <rFont val="ＭＳ Ｐ明朝"/>
        <family val="1"/>
      </rPr>
      <t>Ｋ</t>
    </r>
  </si>
  <si>
    <r>
      <t>毎日湯沢</t>
    </r>
    <r>
      <rPr>
        <sz val="7"/>
        <rFont val="ＭＳ Ｐ明朝"/>
        <family val="1"/>
      </rPr>
      <t>N</t>
    </r>
  </si>
  <si>
    <r>
      <t>桧木内</t>
    </r>
    <r>
      <rPr>
        <sz val="7"/>
        <rFont val="ＭＳ Ｐ明朝"/>
        <family val="1"/>
      </rPr>
      <t>ＡＹＭＮ</t>
    </r>
  </si>
  <si>
    <r>
      <t>後三年</t>
    </r>
    <r>
      <rPr>
        <sz val="7"/>
        <rFont val="ＭＳ Ｐ明朝"/>
        <family val="1"/>
      </rPr>
      <t>ＡＹＭＮＳ</t>
    </r>
  </si>
  <si>
    <r>
      <t>毛馬内</t>
    </r>
    <r>
      <rPr>
        <sz val="7"/>
        <rFont val="ＭＳ Ｐ明朝"/>
        <family val="1"/>
      </rPr>
      <t>Ｓ</t>
    </r>
  </si>
  <si>
    <r>
      <t>合川</t>
    </r>
    <r>
      <rPr>
        <sz val="7"/>
        <rFont val="ＭＳ Ｐ明朝"/>
        <family val="1"/>
      </rPr>
      <t>Ｓ</t>
    </r>
  </si>
  <si>
    <r>
      <t>前田</t>
    </r>
    <r>
      <rPr>
        <sz val="7"/>
        <rFont val="ＭＳ Ｐ明朝"/>
        <family val="1"/>
      </rPr>
      <t>ＡＹＭＮＨ</t>
    </r>
  </si>
  <si>
    <r>
      <t>上小阿仁</t>
    </r>
    <r>
      <rPr>
        <sz val="7"/>
        <rFont val="ＭＳ Ｐ明朝"/>
        <family val="1"/>
      </rPr>
      <t>ＡＹＭＮＨ</t>
    </r>
  </si>
  <si>
    <r>
      <t>大湯</t>
    </r>
    <r>
      <rPr>
        <sz val="7"/>
        <rFont val="ＭＳ Ｐ明朝"/>
        <family val="1"/>
      </rPr>
      <t>ＹＭＮ</t>
    </r>
  </si>
  <si>
    <r>
      <t>尾去沢</t>
    </r>
    <r>
      <rPr>
        <sz val="7"/>
        <rFont val="ＭＳ Ｐ明朝"/>
        <family val="1"/>
      </rPr>
      <t>ＡＭＮＳ</t>
    </r>
  </si>
  <si>
    <r>
      <t>八幡平</t>
    </r>
    <r>
      <rPr>
        <sz val="7"/>
        <rFont val="ＭＳ Ｐ明朝"/>
        <family val="1"/>
      </rPr>
      <t>ＡＭＮ</t>
    </r>
  </si>
  <si>
    <r>
      <t>早口</t>
    </r>
    <r>
      <rPr>
        <sz val="7"/>
        <rFont val="ＭＳ Ｐ明朝"/>
        <family val="1"/>
      </rPr>
      <t>Ｓ</t>
    </r>
  </si>
  <si>
    <r>
      <t>毎日大館</t>
    </r>
    <r>
      <rPr>
        <sz val="7"/>
        <rFont val="ＭＳ Ｐ明朝"/>
        <family val="1"/>
      </rPr>
      <t>Ｋ</t>
    </r>
  </si>
  <si>
    <t>3-7</t>
  </si>
  <si>
    <t>大館市</t>
  </si>
  <si>
    <t>仙北郡</t>
  </si>
  <si>
    <t>秋田市</t>
  </si>
  <si>
    <r>
      <t>船川</t>
    </r>
    <r>
      <rPr>
        <sz val="7"/>
        <rFont val="ＭＳ Ｐ明朝"/>
        <family val="1"/>
      </rPr>
      <t>M</t>
    </r>
  </si>
  <si>
    <r>
      <t>男鹿</t>
    </r>
    <r>
      <rPr>
        <sz val="7"/>
        <rFont val="ＭＳ Ｐ明朝"/>
        <family val="1"/>
      </rPr>
      <t>YMNSK</t>
    </r>
  </si>
  <si>
    <t>湯沢市</t>
  </si>
  <si>
    <t>魁大滝</t>
  </si>
  <si>
    <t>能代市、山本郡</t>
  </si>
  <si>
    <t>潟上市、男鹿市</t>
  </si>
  <si>
    <t>※２</t>
  </si>
  <si>
    <t>読売小坂</t>
  </si>
  <si>
    <t>鹿角市</t>
  </si>
  <si>
    <t>北秋田市・北秋田郡</t>
  </si>
  <si>
    <r>
      <t>合川</t>
    </r>
    <r>
      <rPr>
        <sz val="7"/>
        <rFont val="ＭＳ Ｐ明朝"/>
        <family val="1"/>
      </rPr>
      <t>ＹＭＮＨ</t>
    </r>
  </si>
  <si>
    <t>市郡別集計</t>
  </si>
  <si>
    <t>合計</t>
  </si>
  <si>
    <t>秋田魁新報</t>
  </si>
  <si>
    <t>朝日新聞</t>
  </si>
  <si>
    <t>読売新聞</t>
  </si>
  <si>
    <t>毎日新聞</t>
  </si>
  <si>
    <t>日本経済新聞</t>
  </si>
  <si>
    <t>産経新聞</t>
  </si>
  <si>
    <t>河北新報</t>
  </si>
  <si>
    <t>北鹿新聞</t>
  </si>
  <si>
    <t>秋田県</t>
  </si>
  <si>
    <t>秋田県合計</t>
  </si>
  <si>
    <t>地区</t>
  </si>
  <si>
    <t>仙台市若林区卸町東３丁目４-１  〒984-0002</t>
  </si>
  <si>
    <t xml:space="preserve"> </t>
  </si>
  <si>
    <t xml:space="preserve"> Ｔｅｌ   ０２２－３９０－７３２２</t>
  </si>
  <si>
    <t xml:space="preserve"> Ｆａｘ  ０２２－３９０－７８２２</t>
  </si>
  <si>
    <t>http://www.kahoku-orikomi.co.jp</t>
  </si>
  <si>
    <t>花輪南AYMN</t>
  </si>
  <si>
    <t>毎日中央</t>
  </si>
  <si>
    <t>※１　魁追分は、潟上市(天王)の一部を含む</t>
  </si>
  <si>
    <t>※２　朝日秋田南部は、旧雄和町を含む</t>
  </si>
  <si>
    <t>※３　朝日追分は、潟上市(天王)の一部を含む</t>
  </si>
  <si>
    <t>※６　読売土崎は、潟上市(天王)の一部を含む</t>
  </si>
  <si>
    <r>
      <t>土崎</t>
    </r>
    <r>
      <rPr>
        <sz val="6"/>
        <rFont val="ＭＳ Ｐ明朝"/>
        <family val="1"/>
      </rPr>
      <t>M</t>
    </r>
  </si>
  <si>
    <r>
      <t>秋田南部</t>
    </r>
    <r>
      <rPr>
        <sz val="6"/>
        <rFont val="ＭＳ Ｐ明朝"/>
        <family val="1"/>
      </rPr>
      <t>MNS</t>
    </r>
  </si>
  <si>
    <r>
      <t>館合</t>
    </r>
    <r>
      <rPr>
        <sz val="7"/>
        <rFont val="ＭＳ Ｐ明朝"/>
        <family val="1"/>
      </rPr>
      <t>ＹＭＮ</t>
    </r>
  </si>
  <si>
    <r>
      <t>産経秋田</t>
    </r>
    <r>
      <rPr>
        <sz val="8"/>
        <rFont val="ＭＳ Ｐ明朝"/>
        <family val="1"/>
      </rPr>
      <t>K</t>
    </r>
  </si>
  <si>
    <t>仙北</t>
  </si>
  <si>
    <t>※５　読売新屋は、下浜地区のＡ・Ｍ・Ｎも取り扱い。</t>
  </si>
  <si>
    <r>
      <t>鹿渡</t>
    </r>
    <r>
      <rPr>
        <sz val="7"/>
        <rFont val="ＭＳ Ｐ明朝"/>
        <family val="1"/>
      </rPr>
      <t>ＹＭＮS</t>
    </r>
  </si>
  <si>
    <r>
      <t>鷹巣</t>
    </r>
    <r>
      <rPr>
        <sz val="7"/>
        <rFont val="ＭＳ Ｐ明朝"/>
        <family val="1"/>
      </rPr>
      <t>MNSK</t>
    </r>
  </si>
  <si>
    <t>※４　読売秋田南部は、旧雄和町を含む</t>
  </si>
  <si>
    <r>
      <t>小坂</t>
    </r>
    <r>
      <rPr>
        <sz val="7"/>
        <rFont val="ＭＳ Ｐ明朝"/>
        <family val="1"/>
      </rPr>
      <t>AＭＮＳＫ</t>
    </r>
  </si>
  <si>
    <t>読売花輪</t>
  </si>
  <si>
    <r>
      <t>花輪</t>
    </r>
    <r>
      <rPr>
        <sz val="7"/>
        <rFont val="ＭＳ Ｐ明朝"/>
        <family val="1"/>
      </rPr>
      <t>(AMNSK)</t>
    </r>
  </si>
  <si>
    <r>
      <t>八峰町</t>
    </r>
    <r>
      <rPr>
        <sz val="6"/>
        <rFont val="ＭＳ Ｐ明朝"/>
        <family val="1"/>
      </rPr>
      <t xml:space="preserve"> (旧峰浜村)</t>
    </r>
  </si>
  <si>
    <t>(旧八森町)</t>
  </si>
  <si>
    <r>
      <t>三種町</t>
    </r>
    <r>
      <rPr>
        <sz val="6"/>
        <rFont val="ＭＳ Ｐ明朝"/>
        <family val="1"/>
      </rPr>
      <t>　(旧琴丘町）</t>
    </r>
  </si>
  <si>
    <t>(旧山本町）</t>
  </si>
  <si>
    <r>
      <t>金沢</t>
    </r>
    <r>
      <rPr>
        <sz val="7"/>
        <rFont val="ＭＳ Ｐ明朝"/>
        <family val="1"/>
      </rPr>
      <t>ＡＭN</t>
    </r>
  </si>
  <si>
    <r>
      <t>毛馬内</t>
    </r>
    <r>
      <rPr>
        <sz val="7"/>
        <rFont val="ＭＳ Ｐ明朝"/>
        <family val="1"/>
      </rPr>
      <t>ＹＭＮＳ</t>
    </r>
  </si>
  <si>
    <r>
      <t>追分</t>
    </r>
    <r>
      <rPr>
        <sz val="6"/>
        <rFont val="ＭＳ Ｐ明朝"/>
        <family val="1"/>
      </rPr>
      <t>MN</t>
    </r>
  </si>
  <si>
    <t>(旧八竜町)　</t>
  </si>
  <si>
    <t>魁扇田</t>
  </si>
  <si>
    <r>
      <rPr>
        <sz val="10"/>
        <rFont val="ＭＳ Ｐ明朝"/>
        <family val="1"/>
      </rPr>
      <t>扇田</t>
    </r>
    <r>
      <rPr>
        <sz val="6"/>
        <rFont val="ＭＳ Ｐ明朝"/>
        <family val="1"/>
      </rPr>
      <t>ＡＹＭＮＳＫ</t>
    </r>
  </si>
  <si>
    <r>
      <t>能代東</t>
    </r>
    <r>
      <rPr>
        <sz val="7"/>
        <rFont val="ＭＳ Ｐ明朝"/>
        <family val="1"/>
      </rPr>
      <t>Ｓ</t>
    </r>
  </si>
  <si>
    <t>小坂町</t>
  </si>
  <si>
    <t>北鹿大館北</t>
  </si>
  <si>
    <t>大館</t>
  </si>
  <si>
    <r>
      <t>新屋</t>
    </r>
    <r>
      <rPr>
        <sz val="6"/>
        <rFont val="ＭＳ Ｐ明朝"/>
        <family val="1"/>
      </rPr>
      <t>N</t>
    </r>
  </si>
  <si>
    <r>
      <t>昭和</t>
    </r>
    <r>
      <rPr>
        <sz val="6"/>
        <rFont val="ＭＳ Ｐ明朝"/>
        <family val="1"/>
      </rPr>
      <t>M</t>
    </r>
  </si>
  <si>
    <r>
      <t>毎日能代</t>
    </r>
    <r>
      <rPr>
        <sz val="6"/>
        <rFont val="ＭＳ Ｐ明朝"/>
        <family val="1"/>
      </rPr>
      <t>Ｎ</t>
    </r>
  </si>
  <si>
    <r>
      <t>中仙</t>
    </r>
    <r>
      <rPr>
        <sz val="6"/>
        <rFont val="ＭＳ Ｐ明朝"/>
        <family val="1"/>
      </rPr>
      <t>AMNS</t>
    </r>
  </si>
  <si>
    <r>
      <t>横沢</t>
    </r>
    <r>
      <rPr>
        <sz val="6"/>
        <rFont val="ＭＳ Ｐ明朝"/>
        <family val="1"/>
      </rPr>
      <t>ＡＭＮ</t>
    </r>
  </si>
  <si>
    <r>
      <t>刈和野</t>
    </r>
    <r>
      <rPr>
        <sz val="6"/>
        <rFont val="ＭＳ Ｐ明朝"/>
        <family val="1"/>
      </rPr>
      <t>ＡＭＮＳ</t>
    </r>
  </si>
  <si>
    <r>
      <t>神宮寺</t>
    </r>
    <r>
      <rPr>
        <sz val="6"/>
        <rFont val="ＭＳ Ｐ明朝"/>
        <family val="1"/>
      </rPr>
      <t>ＭＳ</t>
    </r>
  </si>
  <si>
    <r>
      <t>松ヶ崎</t>
    </r>
    <r>
      <rPr>
        <sz val="6"/>
        <rFont val="ＭＳ Ｐ明朝"/>
        <family val="1"/>
      </rPr>
      <t>ＡＹＭＮ</t>
    </r>
  </si>
  <si>
    <r>
      <t>道川</t>
    </r>
    <r>
      <rPr>
        <sz val="6"/>
        <rFont val="ＭＳ Ｐ明朝"/>
        <family val="1"/>
      </rPr>
      <t>ＡＹＭＮ</t>
    </r>
  </si>
  <si>
    <r>
      <t>亀田</t>
    </r>
    <r>
      <rPr>
        <sz val="6"/>
        <rFont val="ＭＳ Ｐ明朝"/>
        <family val="1"/>
      </rPr>
      <t>ＡＹＭＮ</t>
    </r>
  </si>
  <si>
    <r>
      <t>岩谷</t>
    </r>
    <r>
      <rPr>
        <sz val="6"/>
        <rFont val="ＭＳ Ｐ明朝"/>
        <family val="1"/>
      </rPr>
      <t>ＡＹＭＮＳ</t>
    </r>
  </si>
  <si>
    <r>
      <t>仁賀保</t>
    </r>
    <r>
      <rPr>
        <sz val="6"/>
        <rFont val="ＭＳ Ｐ明朝"/>
        <family val="1"/>
      </rPr>
      <t>ＡＹＭＮＳ</t>
    </r>
  </si>
  <si>
    <r>
      <t>象潟</t>
    </r>
    <r>
      <rPr>
        <sz val="6"/>
        <rFont val="ＭＳ Ｐ明朝"/>
        <family val="1"/>
      </rPr>
      <t>ＡＹＭＮＳ</t>
    </r>
  </si>
  <si>
    <r>
      <t>西滝沢</t>
    </r>
    <r>
      <rPr>
        <sz val="6"/>
        <rFont val="ＭＳ Ｐ明朝"/>
        <family val="1"/>
      </rPr>
      <t>ＹＭ</t>
    </r>
  </si>
  <si>
    <r>
      <t>本荘</t>
    </r>
    <r>
      <rPr>
        <sz val="6"/>
        <rFont val="ＭＳ Ｐ明朝"/>
        <family val="1"/>
      </rPr>
      <t>Ｎ</t>
    </r>
  </si>
  <si>
    <r>
      <t>前郷</t>
    </r>
    <r>
      <rPr>
        <sz val="6"/>
        <rFont val="ＭＳ Ｐ明朝"/>
        <family val="1"/>
      </rPr>
      <t>ＡＭＮ</t>
    </r>
  </si>
  <si>
    <r>
      <t>鮎川</t>
    </r>
    <r>
      <rPr>
        <sz val="6"/>
        <rFont val="ＭＳ Ｐ明朝"/>
        <family val="1"/>
      </rPr>
      <t>ＡＭ</t>
    </r>
  </si>
  <si>
    <r>
      <t>東由利</t>
    </r>
    <r>
      <rPr>
        <sz val="6"/>
        <rFont val="ＭＳ Ｐ明朝"/>
        <family val="1"/>
      </rPr>
      <t>ＡＭ</t>
    </r>
  </si>
  <si>
    <r>
      <t>矢島</t>
    </r>
    <r>
      <rPr>
        <sz val="6"/>
        <rFont val="ＭＳ Ｐ明朝"/>
        <family val="1"/>
      </rPr>
      <t>ＡＭＮ</t>
    </r>
  </si>
  <si>
    <r>
      <t>金浦</t>
    </r>
    <r>
      <rPr>
        <sz val="6"/>
        <rFont val="ＭＳ Ｐ明朝"/>
        <family val="1"/>
      </rPr>
      <t>ＡＭＮＳ</t>
    </r>
  </si>
  <si>
    <r>
      <t>小砂川</t>
    </r>
    <r>
      <rPr>
        <sz val="6"/>
        <rFont val="ＭＳ Ｐ明朝"/>
        <family val="1"/>
      </rPr>
      <t>ＡＭＮ</t>
    </r>
  </si>
  <si>
    <r>
      <t>花岡</t>
    </r>
    <r>
      <rPr>
        <sz val="6"/>
        <rFont val="ＭＳ Ｐ明朝"/>
        <family val="1"/>
      </rPr>
      <t>ＡＹＭＮＳ</t>
    </r>
  </si>
  <si>
    <r>
      <t>大滝</t>
    </r>
    <r>
      <rPr>
        <sz val="6"/>
        <rFont val="ＭＳ Ｐ明朝"/>
        <family val="1"/>
      </rPr>
      <t>ＡＹＭＮS</t>
    </r>
  </si>
  <si>
    <r>
      <t>十二所</t>
    </r>
    <r>
      <rPr>
        <sz val="6"/>
        <rFont val="ＭＳ Ｐ明朝"/>
        <family val="1"/>
      </rPr>
      <t>S</t>
    </r>
  </si>
  <si>
    <r>
      <t>大館中央</t>
    </r>
    <r>
      <rPr>
        <sz val="6"/>
        <rFont val="ＭＳ Ｐ明朝"/>
        <family val="1"/>
      </rPr>
      <t>Ｎ</t>
    </r>
  </si>
  <si>
    <r>
      <t>早口</t>
    </r>
    <r>
      <rPr>
        <sz val="6"/>
        <rFont val="ＭＳ Ｐ明朝"/>
        <family val="1"/>
      </rPr>
      <t>ＹＭＮ</t>
    </r>
  </si>
  <si>
    <r>
      <t>生保内</t>
    </r>
    <r>
      <rPr>
        <sz val="7"/>
        <rFont val="ＭＳ Ｐ明朝"/>
        <family val="1"/>
      </rPr>
      <t>ＡＹＭＮSＫ</t>
    </r>
  </si>
  <si>
    <r>
      <t>山内</t>
    </r>
    <r>
      <rPr>
        <sz val="6"/>
        <rFont val="ＭＳ Ｐ明朝"/>
        <family val="1"/>
      </rPr>
      <t>ＡＹＭＮＳＫ</t>
    </r>
  </si>
  <si>
    <t>北秋田</t>
  </si>
  <si>
    <t>サイズ</t>
  </si>
  <si>
    <t>八竜</t>
  </si>
  <si>
    <r>
      <t>大森</t>
    </r>
    <r>
      <rPr>
        <sz val="7"/>
        <rFont val="ＭＳ Ｐ明朝"/>
        <family val="1"/>
      </rPr>
      <t>ＡYMNSK</t>
    </r>
  </si>
  <si>
    <r>
      <t>土崎</t>
    </r>
    <r>
      <rPr>
        <sz val="6"/>
        <rFont val="ＭＳ Ｐ明朝"/>
        <family val="1"/>
      </rPr>
      <t>NS</t>
    </r>
  </si>
  <si>
    <r>
      <t>能代</t>
    </r>
    <r>
      <rPr>
        <sz val="7"/>
        <rFont val="ＭＳ Ｐ明朝"/>
        <family val="1"/>
      </rPr>
      <t>MＮＳＫ</t>
    </r>
  </si>
  <si>
    <r>
      <t>山田</t>
    </r>
    <r>
      <rPr>
        <sz val="7"/>
        <rFont val="ＭＳ Ｐ明朝"/>
        <family val="1"/>
      </rPr>
      <t>ＡＹＭＮ</t>
    </r>
  </si>
  <si>
    <r>
      <t>神代</t>
    </r>
    <r>
      <rPr>
        <sz val="7"/>
        <rFont val="ＭＳ Ｐ明朝"/>
        <family val="1"/>
      </rPr>
      <t>AM</t>
    </r>
  </si>
  <si>
    <r>
      <t>六郷</t>
    </r>
    <r>
      <rPr>
        <sz val="7"/>
        <rFont val="ＭＳ Ｐ明朝"/>
        <family val="1"/>
      </rPr>
      <t>AYMNＳ</t>
    </r>
  </si>
  <si>
    <r>
      <t>角館</t>
    </r>
    <r>
      <rPr>
        <sz val="6"/>
        <rFont val="ＭＳ Ｐ明朝"/>
        <family val="1"/>
      </rPr>
      <t>ＮＳK</t>
    </r>
  </si>
  <si>
    <r>
      <t>秋田駅東</t>
    </r>
    <r>
      <rPr>
        <sz val="6"/>
        <rFont val="ＭＳ Ｐ明朝"/>
        <family val="1"/>
      </rPr>
      <t>N</t>
    </r>
  </si>
  <si>
    <r>
      <t>秋田東部</t>
    </r>
    <r>
      <rPr>
        <sz val="6"/>
        <rFont val="ＭＳ Ｐ明朝"/>
        <family val="1"/>
      </rPr>
      <t>N</t>
    </r>
  </si>
  <si>
    <r>
      <t>千秋公園</t>
    </r>
    <r>
      <rPr>
        <sz val="6"/>
        <rFont val="ＭＳ Ｐ明朝"/>
        <family val="1"/>
      </rPr>
      <t>N</t>
    </r>
  </si>
  <si>
    <r>
      <t>秋田西部</t>
    </r>
    <r>
      <rPr>
        <sz val="6"/>
        <rFont val="ＭＳ Ｐ明朝"/>
        <family val="1"/>
      </rPr>
      <t>N</t>
    </r>
  </si>
  <si>
    <r>
      <t>秋田北部</t>
    </r>
    <r>
      <rPr>
        <sz val="6"/>
        <rFont val="ＭＳ Ｐ明朝"/>
        <family val="1"/>
      </rPr>
      <t>N</t>
    </r>
  </si>
  <si>
    <r>
      <t>増田</t>
    </r>
    <r>
      <rPr>
        <sz val="6"/>
        <rFont val="ＭＳ Ｐ明朝"/>
        <family val="1"/>
      </rPr>
      <t>AMS</t>
    </r>
  </si>
  <si>
    <r>
      <t>院内</t>
    </r>
    <r>
      <rPr>
        <sz val="7"/>
        <rFont val="ＭＳ Ｐ明朝"/>
        <family val="1"/>
      </rPr>
      <t>AS</t>
    </r>
  </si>
  <si>
    <r>
      <t>本荘</t>
    </r>
    <r>
      <rPr>
        <sz val="6"/>
        <rFont val="ＭＳ Ｐ明朝"/>
        <family val="1"/>
      </rPr>
      <t>ＭＳK</t>
    </r>
  </si>
  <si>
    <t>※１魁本荘南は、東由利を含む</t>
  </si>
  <si>
    <t>※２魁金浦は、仁賀保の一部を含む</t>
  </si>
  <si>
    <t>※３読売矢島は、鳥海を含む</t>
  </si>
  <si>
    <t>※４読売金浦は、仁賀保の一部を含む</t>
  </si>
  <si>
    <r>
      <t>十二所</t>
    </r>
    <r>
      <rPr>
        <sz val="6"/>
        <rFont val="ＭＳ Ｐ明朝"/>
        <family val="1"/>
      </rPr>
      <t>ＹＭＮK</t>
    </r>
  </si>
  <si>
    <r>
      <t>角間川</t>
    </r>
    <r>
      <rPr>
        <sz val="6"/>
        <rFont val="ＭＳ Ｐ明朝"/>
        <family val="1"/>
      </rPr>
      <t>Ｓ</t>
    </r>
  </si>
  <si>
    <t>注）当社部数表は市郡別の表示になっておりますが､それ以外の市町村を担当している場合が</t>
  </si>
  <si>
    <t>合売店・複合店は、販売店名欄にアルファベットにて表示しております。Aは朝日、Yは読売、Ｍは毎日、Ｎは日経、Ｓは産経、Ｋは河北、Ｈは北鹿。又、合売店・複合店の銘柄指定はできません。</t>
  </si>
  <si>
    <t>合売店・複合店は、販売店名欄にアルファベットにて表示しております。Aは朝日、Yは読売、Ｍは毎日、Ｎは日経、Ｓは産経、Ｋは河北、Ｈは北鹿。又、合売店・複合店の銘柄指定はできません。</t>
  </si>
  <si>
    <r>
      <t>角間川</t>
    </r>
    <r>
      <rPr>
        <sz val="7"/>
        <rFont val="ＭＳ Ｐ明朝"/>
        <family val="1"/>
      </rPr>
      <t>M</t>
    </r>
  </si>
  <si>
    <r>
      <t>大曲南</t>
    </r>
    <r>
      <rPr>
        <sz val="7"/>
        <rFont val="ＭＳ Ｐ明朝"/>
        <family val="1"/>
      </rPr>
      <t>M</t>
    </r>
  </si>
  <si>
    <r>
      <t>大曲北</t>
    </r>
    <r>
      <rPr>
        <sz val="7"/>
        <rFont val="ＭＳ Ｐ明朝"/>
        <family val="1"/>
      </rPr>
      <t>M</t>
    </r>
  </si>
  <si>
    <r>
      <t>大曲</t>
    </r>
    <r>
      <rPr>
        <sz val="6"/>
        <rFont val="ＭＳ Ｐ明朝"/>
        <family val="1"/>
      </rPr>
      <t>NSK</t>
    </r>
  </si>
  <si>
    <r>
      <t>阿仁</t>
    </r>
    <r>
      <rPr>
        <sz val="7"/>
        <rFont val="ＭＳ Ｐ明朝"/>
        <family val="1"/>
      </rPr>
      <t>ＡＹＭＮＨ</t>
    </r>
  </si>
  <si>
    <t>四ツ小屋</t>
  </si>
  <si>
    <t>二ツ井</t>
  </si>
  <si>
    <r>
      <t>二ツ井</t>
    </r>
    <r>
      <rPr>
        <sz val="7"/>
        <rFont val="ＭＳ Ｐ明朝"/>
        <family val="1"/>
      </rPr>
      <t>ＹＭＮＳ</t>
    </r>
  </si>
  <si>
    <r>
      <t>四ツ屋</t>
    </r>
    <r>
      <rPr>
        <sz val="7"/>
        <rFont val="ＭＳ Ｐ明朝"/>
        <family val="1"/>
      </rPr>
      <t>M</t>
    </r>
  </si>
  <si>
    <r>
      <t>角間川</t>
    </r>
    <r>
      <rPr>
        <sz val="6"/>
        <rFont val="ＭＳ Ｐ明朝"/>
        <family val="1"/>
      </rPr>
      <t>N</t>
    </r>
  </si>
  <si>
    <t>西目</t>
  </si>
  <si>
    <r>
      <t>西目</t>
    </r>
    <r>
      <rPr>
        <sz val="6"/>
        <rFont val="ＭＳ Ｐ明朝"/>
        <family val="1"/>
      </rPr>
      <t>ＭS</t>
    </r>
  </si>
  <si>
    <r>
      <t>境</t>
    </r>
    <r>
      <rPr>
        <sz val="6"/>
        <rFont val="ＭＳ Ｐ明朝"/>
        <family val="1"/>
      </rPr>
      <t>ＹＭＮＳ</t>
    </r>
  </si>
  <si>
    <t>※2</t>
  </si>
  <si>
    <r>
      <t>白沢</t>
    </r>
    <r>
      <rPr>
        <sz val="6"/>
        <rFont val="ＭＳ Ｐ明朝"/>
        <family val="1"/>
      </rPr>
      <t>ＡＹＭＮ</t>
    </r>
  </si>
  <si>
    <t>※1魁昭和は、飯田川を含む。</t>
  </si>
  <si>
    <t>※2魁船越は、若美の一部を含む。</t>
  </si>
  <si>
    <t>※１　朝日毛馬内は、鹿角郡の一部を含む</t>
  </si>
  <si>
    <t>※２　朝日合川は、旧森吉町を含む</t>
  </si>
  <si>
    <r>
      <t>十文字</t>
    </r>
    <r>
      <rPr>
        <sz val="6"/>
        <rFont val="ＭＳ Ｐ明朝"/>
        <family val="1"/>
      </rPr>
      <t>AMS</t>
    </r>
  </si>
  <si>
    <t>※9</t>
  </si>
  <si>
    <t>※10</t>
  </si>
  <si>
    <t>※11</t>
  </si>
  <si>
    <t>※12</t>
  </si>
  <si>
    <t>※13</t>
  </si>
  <si>
    <t>※14</t>
  </si>
  <si>
    <t>※15</t>
  </si>
  <si>
    <t>※16</t>
  </si>
  <si>
    <r>
      <t>井川</t>
    </r>
    <r>
      <rPr>
        <sz val="7"/>
        <rFont val="ＭＳ Ｐ明朝"/>
        <family val="1"/>
      </rPr>
      <t>ANS</t>
    </r>
  </si>
  <si>
    <t>※9朝日館合は、大雄の一部を含む</t>
  </si>
  <si>
    <t>※10読売横手は、平鹿と大雄の一部を含む</t>
  </si>
  <si>
    <t>※11読売金沢は、美郷町(六郷、仙南)の一部を含む</t>
  </si>
  <si>
    <t>※12読売増田は、東成瀬村を含む</t>
  </si>
  <si>
    <t>※13読売十文字は、平鹿の一部を含む</t>
  </si>
  <si>
    <t>※14読売浅舞は、十文字の一部を含む</t>
  </si>
  <si>
    <t>※15毎日横手は、平鹿と大雄の一部を含む</t>
  </si>
  <si>
    <t>※16産経金沢は、美郷町（六郷、仙南）の一部を含む</t>
  </si>
  <si>
    <t>　</t>
  </si>
  <si>
    <t>※１魁角間川は、横手市（横手）の一部を含む</t>
  </si>
  <si>
    <t>※２魁大曲南は、美郷町（千畑）と仙北の一部を含む</t>
  </si>
  <si>
    <t>※３魁大曲北は、美郷町（千畑）と仙北の一部を含む</t>
  </si>
  <si>
    <t>※４魁四ッ屋は、中仙と仙北の一部を含む</t>
  </si>
  <si>
    <t>※５魁仙北は、中仙と太田の一部を含む</t>
  </si>
  <si>
    <t>※６魁刈和野は、協和の一部を含む</t>
  </si>
  <si>
    <t>※７魁中仙は、仙北市（角館）の一部を含む　　</t>
  </si>
  <si>
    <t>※８魁角館は、田沢湖、西木と大仙市(中仙)の一部を含む</t>
  </si>
  <si>
    <t>※９魁後三年は、横手市（横手）の一部を含む　</t>
  </si>
  <si>
    <t>※１０魁千屋は、大仙市（太田）の一部を含む</t>
  </si>
  <si>
    <t>※１１朝日大曲は、仙北を含む</t>
  </si>
  <si>
    <t>※１２朝日神宮寺は、南外を含む</t>
  </si>
  <si>
    <t>※１３読売大曲は仙北と南外、神岡を含む</t>
  </si>
  <si>
    <t>※１４読売刈和野は、協和の一部を含む</t>
  </si>
  <si>
    <t>※１５読売横沢は、美郷町（千畑）の一部を含む</t>
  </si>
  <si>
    <t>※１６読売中仙は、仙北市（角館）の一部を含む</t>
  </si>
  <si>
    <t>※１７読売角館は、田沢湖と西木の一部を含む</t>
  </si>
  <si>
    <t>※1</t>
  </si>
  <si>
    <t>※２</t>
  </si>
  <si>
    <t>※３</t>
  </si>
  <si>
    <t>※４</t>
  </si>
  <si>
    <t>※５</t>
  </si>
  <si>
    <t>※６</t>
  </si>
  <si>
    <t>※７</t>
  </si>
  <si>
    <r>
      <t>角館</t>
    </r>
    <r>
      <rPr>
        <sz val="7"/>
        <rFont val="ＭＳ Ｐ明朝"/>
        <family val="1"/>
      </rPr>
      <t>AM</t>
    </r>
  </si>
  <si>
    <t>※8</t>
  </si>
  <si>
    <t>※17</t>
  </si>
  <si>
    <t>鷹巣</t>
  </si>
  <si>
    <t>魁大館北</t>
  </si>
  <si>
    <t>※3魁脇本は、若美の一部を含む。</t>
  </si>
  <si>
    <t>※4魁五里合は、大潟村全域・若美の一部を含む。</t>
  </si>
  <si>
    <t>※5魁一日市は、五城目町の一部を含む。</t>
  </si>
  <si>
    <t>※6魁二ツ井は、藤里町を含む。</t>
  </si>
  <si>
    <t>※7魁琴丘は、旧山本町の一部を含む。</t>
  </si>
  <si>
    <r>
      <t>※8魁森岳は、八竜(中央紙のみ）を含む。</t>
    </r>
    <r>
      <rPr>
        <b/>
        <sz val="8"/>
        <rFont val="ＭＳ ゴシック"/>
        <family val="3"/>
      </rPr>
      <t>【月曜日折込不可】</t>
    </r>
  </si>
  <si>
    <t>※9朝日船越は、若美・潟上市(天王)の一部を含む。</t>
  </si>
  <si>
    <t>※10朝日二ツ井は、藤里町を含む。</t>
  </si>
  <si>
    <t>　【　平成29年 12月 15日改正　】</t>
  </si>
  <si>
    <t>※3</t>
  </si>
  <si>
    <t>※4</t>
  </si>
  <si>
    <t>※5</t>
  </si>
  <si>
    <t>※6</t>
  </si>
  <si>
    <t>※7</t>
  </si>
  <si>
    <t>※8</t>
  </si>
  <si>
    <t>※9</t>
  </si>
  <si>
    <t>※10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</si>
</sst>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 "/>
    <numFmt numFmtId="178" formatCode="#,##0_ ;[Red]\-#,##0\ "/>
    <numFmt numFmtId="179" formatCode="0_);[Red]\(0\)"/>
    <numFmt numFmtId="180" formatCode="\ \ m&quot;月&quot;\ \ d&quot;日&quot;\ \ \(aaa\)"/>
    <numFmt numFmtId="181" formatCode="[$-411]ggge&quot;年&quot;m&quot;月&quot;d&quot;日&quot;\(aaa\)"/>
    <numFmt numFmtId="182" formatCode="#,##0_);[Red]\(#,##0\)"/>
    <numFmt numFmtId="183" formatCode="yyyy&quot;年&quot;m&quot;月&quot;d&quot;日&quot;\(aaa\)"/>
    <numFmt numFmtId="184" formatCode="&quot;¥&quot;#,##0;[Red]&quot;¥&quot;#,##0"/>
    <numFmt numFmtId="185" formatCode="[&lt;=999]000;[&lt;=99999]000\-00;000\-0000"/>
    <numFmt numFmtId="186" formatCode="yyyy/m/d\(aaa\)"/>
    <numFmt numFmtId="187" formatCode="\ m&quot;月&quot;d&quot;日&quot;\(aaa\)"/>
    <numFmt numFmtId="188" formatCode="[$-F800]dddd\,\ mmmm\ dd\,\ yyyy\(aaa\)"/>
    <numFmt numFmtId="189" formatCode="m&quot;月&quot;d&quot;日&quot;\ \(aaa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  <numFmt numFmtId="195" formatCode="m/d"/>
    <numFmt numFmtId="196" formatCode="m/d;@"/>
    <numFmt numFmtId="197" formatCode="m&quot;月&quot;d&quot;日&quot;\(aaa\)&quot;夕刊&quot;"/>
    <numFmt numFmtId="198" formatCode="&quot;Ｂ&quot;#"/>
    <numFmt numFmtId="199" formatCode="0_);\(0\)"/>
    <numFmt numFmtId="200" formatCode="#,##0.0;[Red]\-#,##0.0"/>
    <numFmt numFmtId="201" formatCode="#,##0.000;[Red]\-#,##0.000"/>
    <numFmt numFmtId="202" formatCode="mmm\-yyyy"/>
    <numFmt numFmtId="203" formatCode="00,000&quot;枚&quot;"/>
    <numFmt numFmtId="204" formatCode="0,000&quot;枚&quot;"/>
    <numFmt numFmtId="205" formatCode="m&quot;月&quot;d&quot;日&quot;\(aaa\)&quot;ＡＭ&quot;"/>
    <numFmt numFmtId="206" formatCode="0.0"/>
    <numFmt numFmtId="207" formatCode="0.000"/>
    <numFmt numFmtId="208" formatCode="0.0000"/>
    <numFmt numFmtId="209" formatCode="0.00000"/>
    <numFmt numFmtId="210" formatCode="m&quot;月&quot;d&quot;日&quot;\(aaa\)&quot;ＡＭ&quot;&quot;必着&quot;"/>
    <numFmt numFmtId="211" formatCode="#,##0\ &quot;枚&quot;"/>
    <numFmt numFmtId="212" formatCode="m&quot;月&quot;d&quot;日&quot;\(aaa\)&quot;折込&quot;"/>
    <numFmt numFmtId="213" formatCode="0.00_ "/>
    <numFmt numFmtId="214" formatCode="0.000_);[Red]\(0.000\)"/>
    <numFmt numFmtId="215" formatCode="0.00_);[Red]\(0.00\)"/>
    <numFmt numFmtId="216" formatCode="0.000%"/>
    <numFmt numFmtId="217" formatCode="&quot;Ｇ&quot;\ 0.00"/>
    <numFmt numFmtId="218" formatCode="&quot;N&quot;\ 0.00"/>
    <numFmt numFmtId="219" formatCode="&quot;N&quot;\ 0.000"/>
    <numFmt numFmtId="220" formatCode="&quot;Ｂ&quot;\ 0"/>
    <numFmt numFmtId="221" formatCode="&quot;Ｂ&quot;0"/>
    <numFmt numFmtId="222" formatCode="#,##0&quot;部&quot;"/>
    <numFmt numFmtId="223" formatCode="#,##0&quot;枚&quot;"/>
    <numFmt numFmtId="224" formatCode="\ m&quot;月&quot;\ d&quot;日&quot;\ \(aaa\)"/>
    <numFmt numFmtId="225" formatCode="#,##0;[Red]#,##0"/>
    <numFmt numFmtId="226" formatCode="0.00&quot;円&quot;"/>
    <numFmt numFmtId="227" formatCode="0.0%"/>
    <numFmt numFmtId="228" formatCode="0;\-0;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i/>
      <sz val="12"/>
      <name val="ＭＳ Ｐ明朝"/>
      <family val="1"/>
    </font>
    <font>
      <i/>
      <sz val="14"/>
      <name val="ＭＳ Ｐ明朝"/>
      <family val="1"/>
    </font>
    <font>
      <i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i/>
      <sz val="12"/>
      <color indexed="12"/>
      <name val="ＭＳ Ｐ明朝"/>
      <family val="1"/>
    </font>
    <font>
      <b/>
      <i/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i/>
      <sz val="14"/>
      <color indexed="12"/>
      <name val="ＭＳ Ｐ明朝"/>
      <family val="1"/>
    </font>
    <font>
      <i/>
      <sz val="14"/>
      <color indexed="12"/>
      <name val="ＭＳ Ｐ明朝"/>
      <family val="1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b/>
      <sz val="12"/>
      <color indexed="9"/>
      <name val="ＭＳ Ｐゴシック"/>
      <family val="3"/>
    </font>
    <font>
      <sz val="32"/>
      <name val="HGP行書体"/>
      <family val="4"/>
    </font>
    <font>
      <sz val="24"/>
      <name val="ＲＦＰナウ-ＧＵ"/>
      <family val="3"/>
    </font>
    <font>
      <sz val="16"/>
      <name val="ＨＧｺﾞｼｯｸE-PRO"/>
      <family val="3"/>
    </font>
    <font>
      <sz val="11"/>
      <name val="HG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i/>
      <sz val="10"/>
      <name val="ＭＳ Ｐ明朝"/>
      <family val="1"/>
    </font>
    <font>
      <i/>
      <sz val="10"/>
      <name val="ＭＳ Ｐ明朝"/>
      <family val="1"/>
    </font>
    <font>
      <i/>
      <sz val="10"/>
      <color indexed="12"/>
      <name val="ＭＳ Ｐ明朝"/>
      <family val="1"/>
    </font>
    <font>
      <b/>
      <i/>
      <sz val="8"/>
      <name val="ＭＳ Ｐ明朝"/>
      <family val="1"/>
    </font>
    <font>
      <b/>
      <sz val="12"/>
      <name val="ＭＳ Ｐ明朝"/>
      <family val="1"/>
    </font>
    <font>
      <b/>
      <i/>
      <sz val="12"/>
      <color indexed="10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2"/>
      <name val="HG正楷書体-PRO"/>
      <family val="4"/>
    </font>
    <font>
      <sz val="12"/>
      <name val="HG創英角ﾎﾟｯﾌﾟ体"/>
      <family val="3"/>
    </font>
    <font>
      <b/>
      <sz val="11"/>
      <name val="HG正楷書体-PRO"/>
      <family val="4"/>
    </font>
    <font>
      <b/>
      <sz val="10"/>
      <name val="HG正楷書体-PRO"/>
      <family val="4"/>
    </font>
    <font>
      <sz val="12"/>
      <color indexed="10"/>
      <name val="ＭＳ Ｐ明朝"/>
      <family val="1"/>
    </font>
    <font>
      <sz val="12"/>
      <color indexed="12"/>
      <name val="ＭＳ Ｐゴシック"/>
      <family val="3"/>
    </font>
    <font>
      <i/>
      <u val="single"/>
      <sz val="66"/>
      <name val="HG創英角ﾎﾟｯﾌﾟ体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25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6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28" xfId="0" applyFont="1" applyBorder="1" applyAlignment="1">
      <alignment/>
    </xf>
    <xf numFmtId="38" fontId="6" fillId="0" borderId="0" xfId="50" applyFont="1" applyAlignment="1">
      <alignment/>
    </xf>
    <xf numFmtId="38" fontId="2" fillId="0" borderId="0" xfId="50" applyFont="1" applyAlignment="1">
      <alignment/>
    </xf>
    <xf numFmtId="38" fontId="0" fillId="0" borderId="0" xfId="50" applyFont="1" applyAlignment="1">
      <alignment/>
    </xf>
    <xf numFmtId="0" fontId="0" fillId="0" borderId="0" xfId="0" applyFont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/>
    </xf>
    <xf numFmtId="38" fontId="2" fillId="0" borderId="0" xfId="50" applyFont="1" applyBorder="1" applyAlignment="1">
      <alignment/>
    </xf>
    <xf numFmtId="38" fontId="6" fillId="0" borderId="0" xfId="5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38" fontId="2" fillId="0" borderId="21" xfId="50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43" xfId="0" applyFont="1" applyBorder="1" applyAlignment="1">
      <alignment/>
    </xf>
    <xf numFmtId="0" fontId="3" fillId="0" borderId="43" xfId="0" applyFont="1" applyBorder="1" applyAlignment="1">
      <alignment/>
    </xf>
    <xf numFmtId="38" fontId="0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0" xfId="0" applyFont="1" applyBorder="1" applyAlignment="1">
      <alignment vertical="center"/>
    </xf>
    <xf numFmtId="38" fontId="2" fillId="0" borderId="0" xfId="50" applyFont="1" applyBorder="1" applyAlignment="1">
      <alignment/>
    </xf>
    <xf numFmtId="38" fontId="6" fillId="0" borderId="0" xfId="50" applyFont="1" applyBorder="1" applyAlignment="1">
      <alignment/>
    </xf>
    <xf numFmtId="38" fontId="2" fillId="0" borderId="0" xfId="50" applyFont="1" applyAlignment="1">
      <alignment/>
    </xf>
    <xf numFmtId="38" fontId="6" fillId="0" borderId="0" xfId="50" applyFont="1" applyAlignment="1">
      <alignment/>
    </xf>
    <xf numFmtId="38" fontId="0" fillId="0" borderId="0" xfId="50" applyFont="1" applyAlignment="1">
      <alignment/>
    </xf>
    <xf numFmtId="0" fontId="5" fillId="0" borderId="14" xfId="0" applyFont="1" applyBorder="1" applyAlignment="1">
      <alignment/>
    </xf>
    <xf numFmtId="38" fontId="11" fillId="0" borderId="17" xfId="50" applyFont="1" applyBorder="1" applyAlignment="1">
      <alignment/>
    </xf>
    <xf numFmtId="38" fontId="11" fillId="0" borderId="44" xfId="50" applyFont="1" applyBorder="1" applyAlignment="1">
      <alignment/>
    </xf>
    <xf numFmtId="38" fontId="11" fillId="0" borderId="21" xfId="50" applyFont="1" applyBorder="1" applyAlignment="1">
      <alignment/>
    </xf>
    <xf numFmtId="38" fontId="11" fillId="0" borderId="15" xfId="50" applyFont="1" applyBorder="1" applyAlignment="1">
      <alignment/>
    </xf>
    <xf numFmtId="38" fontId="4" fillId="0" borderId="44" xfId="0" applyNumberFormat="1" applyFont="1" applyBorder="1" applyAlignment="1">
      <alignment/>
    </xf>
    <xf numFmtId="38" fontId="4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/>
    </xf>
    <xf numFmtId="56" fontId="19" fillId="32" borderId="0" xfId="0" applyNumberFormat="1" applyFont="1" applyFill="1" applyAlignment="1" quotePrefix="1">
      <alignment horizontal="center"/>
    </xf>
    <xf numFmtId="0" fontId="19" fillId="32" borderId="0" xfId="0" applyFont="1" applyFill="1" applyAlignment="1" quotePrefix="1">
      <alignment horizont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6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0" borderId="30" xfId="0" applyFont="1" applyBorder="1" applyAlignment="1">
      <alignment shrinkToFit="1"/>
    </xf>
    <xf numFmtId="0" fontId="5" fillId="0" borderId="30" xfId="0" applyFont="1" applyBorder="1" applyAlignment="1">
      <alignment/>
    </xf>
    <xf numFmtId="0" fontId="3" fillId="0" borderId="30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10" fillId="0" borderId="29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8" fontId="6" fillId="0" borderId="0" xfId="50" applyFont="1" applyAlignment="1">
      <alignment horizontal="left"/>
    </xf>
    <xf numFmtId="0" fontId="3" fillId="0" borderId="29" xfId="0" applyFont="1" applyBorder="1" applyAlignment="1">
      <alignment shrinkToFit="1"/>
    </xf>
    <xf numFmtId="0" fontId="3" fillId="0" borderId="53" xfId="0" applyFont="1" applyBorder="1" applyAlignment="1">
      <alignment shrinkToFit="1"/>
    </xf>
    <xf numFmtId="0" fontId="3" fillId="0" borderId="42" xfId="0" applyFont="1" applyBorder="1" applyAlignment="1">
      <alignment shrinkToFit="1"/>
    </xf>
    <xf numFmtId="0" fontId="3" fillId="0" borderId="54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11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shrinkToFit="1"/>
    </xf>
    <xf numFmtId="0" fontId="3" fillId="0" borderId="55" xfId="0" applyFont="1" applyBorder="1" applyAlignment="1">
      <alignment shrinkToFit="1"/>
    </xf>
    <xf numFmtId="0" fontId="10" fillId="0" borderId="42" xfId="0" applyFont="1" applyBorder="1" applyAlignment="1">
      <alignment shrinkToFit="1"/>
    </xf>
    <xf numFmtId="0" fontId="4" fillId="0" borderId="54" xfId="0" applyFont="1" applyBorder="1" applyAlignment="1">
      <alignment shrinkToFit="1"/>
    </xf>
    <xf numFmtId="38" fontId="0" fillId="0" borderId="30" xfId="50" applyFont="1" applyBorder="1" applyAlignment="1">
      <alignment/>
    </xf>
    <xf numFmtId="38" fontId="0" fillId="0" borderId="21" xfId="50" applyFont="1" applyBorder="1" applyAlignment="1">
      <alignment/>
    </xf>
    <xf numFmtId="58" fontId="10" fillId="0" borderId="0" xfId="0" applyNumberFormat="1" applyFont="1" applyAlignment="1">
      <alignment shrinkToFit="1"/>
    </xf>
    <xf numFmtId="0" fontId="28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34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10" fillId="0" borderId="23" xfId="0" applyFont="1" applyBorder="1" applyAlignment="1">
      <alignment vertical="center" shrinkToFit="1"/>
    </xf>
    <xf numFmtId="0" fontId="3" fillId="0" borderId="28" xfId="0" applyFont="1" applyBorder="1" applyAlignment="1">
      <alignment shrinkToFit="1"/>
    </xf>
    <xf numFmtId="38" fontId="2" fillId="0" borderId="11" xfId="50" applyFont="1" applyBorder="1" applyAlignment="1">
      <alignment shrinkToFit="1"/>
    </xf>
    <xf numFmtId="0" fontId="4" fillId="0" borderId="36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38" fontId="2" fillId="0" borderId="0" xfId="50" applyFont="1" applyBorder="1" applyAlignment="1">
      <alignment shrinkToFit="1"/>
    </xf>
    <xf numFmtId="0" fontId="4" fillId="0" borderId="16" xfId="0" applyFont="1" applyBorder="1" applyAlignment="1">
      <alignment shrinkToFit="1"/>
    </xf>
    <xf numFmtId="38" fontId="4" fillId="0" borderId="17" xfId="0" applyNumberFormat="1" applyFont="1" applyBorder="1" applyAlignment="1">
      <alignment shrinkToFit="1"/>
    </xf>
    <xf numFmtId="0" fontId="4" fillId="0" borderId="17" xfId="0" applyFont="1" applyBorder="1" applyAlignment="1">
      <alignment shrinkToFit="1"/>
    </xf>
    <xf numFmtId="38" fontId="2" fillId="0" borderId="21" xfId="5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10" fillId="0" borderId="44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5" fillId="0" borderId="56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5" fillId="0" borderId="24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4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9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6" fillId="0" borderId="0" xfId="5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30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38" fontId="16" fillId="0" borderId="30" xfId="50" applyFont="1" applyBorder="1" applyAlignment="1">
      <alignment shrinkToFit="1"/>
    </xf>
    <xf numFmtId="0" fontId="5" fillId="0" borderId="31" xfId="0" applyFont="1" applyBorder="1" applyAlignment="1">
      <alignment shrinkToFit="1"/>
    </xf>
    <xf numFmtId="0" fontId="5" fillId="0" borderId="41" xfId="0" applyFont="1" applyBorder="1" applyAlignment="1">
      <alignment shrinkToFit="1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 shrinkToFit="1"/>
    </xf>
    <xf numFmtId="0" fontId="5" fillId="0" borderId="38" xfId="0" applyFont="1" applyBorder="1" applyAlignment="1">
      <alignment shrinkToFit="1"/>
    </xf>
    <xf numFmtId="0" fontId="5" fillId="0" borderId="53" xfId="0" applyFont="1" applyBorder="1" applyAlignment="1">
      <alignment shrinkToFit="1"/>
    </xf>
    <xf numFmtId="0" fontId="5" fillId="0" borderId="39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38" fontId="16" fillId="0" borderId="21" xfId="5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35" xfId="0" applyFont="1" applyBorder="1" applyAlignment="1">
      <alignment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4" xfId="0" applyFont="1" applyBorder="1" applyAlignment="1">
      <alignment shrinkToFit="1"/>
    </xf>
    <xf numFmtId="38" fontId="16" fillId="0" borderId="18" xfId="5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3" fillId="0" borderId="56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38" fontId="16" fillId="0" borderId="38" xfId="50" applyFont="1" applyBorder="1" applyAlignment="1">
      <alignment/>
    </xf>
    <xf numFmtId="0" fontId="5" fillId="0" borderId="39" xfId="0" applyFont="1" applyBorder="1" applyAlignment="1">
      <alignment/>
    </xf>
    <xf numFmtId="38" fontId="16" fillId="0" borderId="0" xfId="5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55" xfId="0" applyFont="1" applyBorder="1" applyAlignment="1">
      <alignment shrinkToFit="1"/>
    </xf>
    <xf numFmtId="38" fontId="16" fillId="0" borderId="24" xfId="5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/>
    </xf>
    <xf numFmtId="38" fontId="16" fillId="0" borderId="21" xfId="5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8" fontId="32" fillId="0" borderId="0" xfId="50" applyFont="1" applyBorder="1" applyAlignment="1">
      <alignment/>
    </xf>
    <xf numFmtId="0" fontId="5" fillId="0" borderId="0" xfId="0" applyFont="1" applyAlignment="1">
      <alignment/>
    </xf>
    <xf numFmtId="38" fontId="16" fillId="0" borderId="15" xfId="50" applyFont="1" applyBorder="1" applyAlignment="1">
      <alignment/>
    </xf>
    <xf numFmtId="0" fontId="5" fillId="0" borderId="57" xfId="0" applyFont="1" applyBorder="1" applyAlignment="1">
      <alignment shrinkToFit="1"/>
    </xf>
    <xf numFmtId="38" fontId="16" fillId="0" borderId="11" xfId="50" applyFont="1" applyBorder="1" applyAlignment="1">
      <alignment/>
    </xf>
    <xf numFmtId="0" fontId="5" fillId="0" borderId="24" xfId="0" applyFont="1" applyBorder="1" applyAlignment="1">
      <alignment shrinkToFit="1"/>
    </xf>
    <xf numFmtId="38" fontId="16" fillId="0" borderId="20" xfId="50" applyFont="1" applyBorder="1" applyAlignment="1">
      <alignment/>
    </xf>
    <xf numFmtId="0" fontId="5" fillId="0" borderId="44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 horizontal="left" vertical="center"/>
    </xf>
    <xf numFmtId="0" fontId="3" fillId="0" borderId="4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Alignment="1">
      <alignment/>
    </xf>
    <xf numFmtId="0" fontId="4" fillId="0" borderId="55" xfId="0" applyFont="1" applyBorder="1" applyAlignment="1">
      <alignment shrinkToFit="1"/>
    </xf>
    <xf numFmtId="0" fontId="3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shrinkToFit="1"/>
    </xf>
    <xf numFmtId="38" fontId="30" fillId="0" borderId="0" xfId="50" applyFont="1" applyBorder="1" applyAlignment="1">
      <alignment/>
    </xf>
    <xf numFmtId="38" fontId="35" fillId="0" borderId="0" xfId="50" applyFont="1" applyBorder="1" applyAlignment="1">
      <alignment/>
    </xf>
    <xf numFmtId="0" fontId="10" fillId="0" borderId="0" xfId="0" applyFont="1" applyAlignment="1">
      <alignment shrinkToFit="1"/>
    </xf>
    <xf numFmtId="0" fontId="27" fillId="0" borderId="37" xfId="0" applyFont="1" applyBorder="1" applyAlignment="1">
      <alignment shrinkToFit="1"/>
    </xf>
    <xf numFmtId="0" fontId="27" fillId="0" borderId="54" xfId="0" applyFont="1" applyBorder="1" applyAlignment="1">
      <alignment shrinkToFit="1"/>
    </xf>
    <xf numFmtId="38" fontId="30" fillId="0" borderId="0" xfId="50" applyFont="1" applyAlignment="1">
      <alignment/>
    </xf>
    <xf numFmtId="38" fontId="35" fillId="0" borderId="0" xfId="50" applyFont="1" applyAlignment="1">
      <alignment/>
    </xf>
    <xf numFmtId="38" fontId="0" fillId="0" borderId="0" xfId="50" applyFont="1" applyBorder="1" applyAlignment="1">
      <alignment/>
    </xf>
    <xf numFmtId="38" fontId="0" fillId="0" borderId="18" xfId="50" applyFont="1" applyBorder="1" applyAlignment="1">
      <alignment/>
    </xf>
    <xf numFmtId="38" fontId="37" fillId="0" borderId="17" xfId="50" applyFont="1" applyBorder="1" applyAlignment="1">
      <alignment/>
    </xf>
    <xf numFmtId="0" fontId="19" fillId="0" borderId="0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38" fontId="38" fillId="0" borderId="0" xfId="50" applyFont="1" applyBorder="1" applyAlignment="1">
      <alignment/>
    </xf>
    <xf numFmtId="0" fontId="27" fillId="0" borderId="23" xfId="0" applyFont="1" applyBorder="1" applyAlignment="1">
      <alignment vertical="center"/>
    </xf>
    <xf numFmtId="0" fontId="3" fillId="0" borderId="24" xfId="0" applyFont="1" applyBorder="1" applyAlignment="1">
      <alignment shrinkToFit="1"/>
    </xf>
    <xf numFmtId="0" fontId="10" fillId="0" borderId="30" xfId="0" applyFont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0" borderId="0" xfId="0" applyFont="1" applyAlignment="1">
      <alignment shrinkToFit="1"/>
    </xf>
    <xf numFmtId="0" fontId="0" fillId="0" borderId="12" xfId="0" applyBorder="1" applyAlignment="1">
      <alignment/>
    </xf>
    <xf numFmtId="56" fontId="19" fillId="33" borderId="0" xfId="0" applyNumberFormat="1" applyFont="1" applyFill="1" applyAlignment="1" quotePrefix="1">
      <alignment horizontal="center"/>
    </xf>
    <xf numFmtId="0" fontId="5" fillId="0" borderId="58" xfId="0" applyFont="1" applyBorder="1" applyAlignment="1">
      <alignment shrinkToFit="1"/>
    </xf>
    <xf numFmtId="0" fontId="10" fillId="0" borderId="58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38" xfId="0" applyFont="1" applyBorder="1" applyAlignment="1">
      <alignment shrinkToFit="1"/>
    </xf>
    <xf numFmtId="38" fontId="0" fillId="0" borderId="15" xfId="50" applyFont="1" applyBorder="1" applyAlignment="1">
      <alignment/>
    </xf>
    <xf numFmtId="38" fontId="2" fillId="0" borderId="11" xfId="50" applyFont="1" applyBorder="1" applyAlignment="1">
      <alignment/>
    </xf>
    <xf numFmtId="0" fontId="4" fillId="0" borderId="15" xfId="0" applyFont="1" applyBorder="1" applyAlignment="1">
      <alignment shrinkToFit="1"/>
    </xf>
    <xf numFmtId="38" fontId="2" fillId="0" borderId="15" xfId="5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38" fontId="16" fillId="0" borderId="60" xfId="50" applyFont="1" applyFill="1" applyBorder="1" applyAlignment="1">
      <alignment/>
    </xf>
    <xf numFmtId="38" fontId="16" fillId="0" borderId="61" xfId="50" applyFont="1" applyFill="1" applyBorder="1" applyAlignment="1">
      <alignment/>
    </xf>
    <xf numFmtId="38" fontId="17" fillId="0" borderId="61" xfId="50" applyFont="1" applyFill="1" applyBorder="1" applyAlignment="1">
      <alignment/>
    </xf>
    <xf numFmtId="0" fontId="4" fillId="0" borderId="62" xfId="0" applyFont="1" applyBorder="1" applyAlignment="1">
      <alignment horizontal="center" shrinkToFit="1"/>
    </xf>
    <xf numFmtId="38" fontId="18" fillId="0" borderId="61" xfId="50" applyFont="1" applyFill="1" applyBorder="1" applyAlignment="1">
      <alignment/>
    </xf>
    <xf numFmtId="38" fontId="16" fillId="0" borderId="63" xfId="50" applyFont="1" applyFill="1" applyBorder="1" applyAlignment="1">
      <alignment/>
    </xf>
    <xf numFmtId="38" fontId="16" fillId="0" borderId="64" xfId="50" applyFont="1" applyFill="1" applyBorder="1" applyAlignment="1">
      <alignment/>
    </xf>
    <xf numFmtId="38" fontId="16" fillId="0" borderId="65" xfId="50" applyFont="1" applyFill="1" applyBorder="1" applyAlignment="1">
      <alignment/>
    </xf>
    <xf numFmtId="38" fontId="11" fillId="0" borderId="18" xfId="5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0" fillId="0" borderId="5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52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43" fillId="0" borderId="0" xfId="0" applyFont="1" applyBorder="1" applyAlignment="1">
      <alignment/>
    </xf>
    <xf numFmtId="38" fontId="37" fillId="0" borderId="31" xfId="50" applyFont="1" applyFill="1" applyBorder="1" applyAlignment="1">
      <alignment/>
    </xf>
    <xf numFmtId="38" fontId="37" fillId="0" borderId="39" xfId="50" applyFont="1" applyFill="1" applyBorder="1" applyAlignment="1">
      <alignment/>
    </xf>
    <xf numFmtId="38" fontId="37" fillId="0" borderId="28" xfId="50" applyFont="1" applyFill="1" applyBorder="1" applyAlignment="1">
      <alignment/>
    </xf>
    <xf numFmtId="38" fontId="37" fillId="0" borderId="66" xfId="50" applyFont="1" applyFill="1" applyBorder="1" applyAlignment="1">
      <alignment/>
    </xf>
    <xf numFmtId="38" fontId="37" fillId="0" borderId="31" xfId="50" applyNumberFormat="1" applyFont="1" applyFill="1" applyBorder="1" applyAlignment="1">
      <alignment/>
    </xf>
    <xf numFmtId="38" fontId="37" fillId="0" borderId="67" xfId="50" applyFont="1" applyFill="1" applyBorder="1" applyAlignment="1">
      <alignment/>
    </xf>
    <xf numFmtId="38" fontId="37" fillId="0" borderId="68" xfId="50" applyFont="1" applyFill="1" applyBorder="1" applyAlignment="1">
      <alignment/>
    </xf>
    <xf numFmtId="38" fontId="37" fillId="0" borderId="69" xfId="50" applyFont="1" applyFill="1" applyBorder="1" applyAlignment="1">
      <alignment/>
    </xf>
    <xf numFmtId="38" fontId="37" fillId="0" borderId="70" xfId="50" applyFont="1" applyFill="1" applyBorder="1" applyAlignment="1">
      <alignment/>
    </xf>
    <xf numFmtId="38" fontId="37" fillId="0" borderId="39" xfId="50" applyNumberFormat="1" applyFont="1" applyFill="1" applyBorder="1" applyAlignment="1">
      <alignment/>
    </xf>
    <xf numFmtId="38" fontId="37" fillId="0" borderId="0" xfId="50" applyFont="1" applyBorder="1" applyAlignment="1">
      <alignment/>
    </xf>
    <xf numFmtId="38" fontId="37" fillId="0" borderId="0" xfId="50" applyFont="1" applyBorder="1" applyAlignment="1">
      <alignment/>
    </xf>
    <xf numFmtId="38" fontId="37" fillId="0" borderId="15" xfId="50" applyFont="1" applyBorder="1" applyAlignment="1">
      <alignment/>
    </xf>
    <xf numFmtId="38" fontId="37" fillId="0" borderId="21" xfId="50" applyFont="1" applyBorder="1" applyAlignment="1">
      <alignment/>
    </xf>
    <xf numFmtId="38" fontId="37" fillId="0" borderId="11" xfId="50" applyFont="1" applyBorder="1" applyAlignment="1">
      <alignment shrinkToFit="1"/>
    </xf>
    <xf numFmtId="38" fontId="37" fillId="0" borderId="0" xfId="50" applyFont="1" applyBorder="1" applyAlignment="1">
      <alignment shrinkToFit="1"/>
    </xf>
    <xf numFmtId="38" fontId="11" fillId="0" borderId="21" xfId="50" applyFont="1" applyBorder="1" applyAlignment="1">
      <alignment shrinkToFit="1"/>
    </xf>
    <xf numFmtId="38" fontId="37" fillId="0" borderId="11" xfId="5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37" fillId="0" borderId="0" xfId="0" applyFont="1" applyBorder="1" applyAlignment="1">
      <alignment/>
    </xf>
    <xf numFmtId="38" fontId="37" fillId="0" borderId="15" xfId="50" applyFont="1" applyBorder="1" applyAlignment="1">
      <alignment/>
    </xf>
    <xf numFmtId="38" fontId="45" fillId="0" borderId="15" xfId="50" applyFont="1" applyBorder="1" applyAlignment="1">
      <alignment/>
    </xf>
    <xf numFmtId="0" fontId="4" fillId="0" borderId="71" xfId="0" applyFont="1" applyBorder="1" applyAlignment="1">
      <alignment horizontal="center" shrinkToFit="1"/>
    </xf>
    <xf numFmtId="0" fontId="4" fillId="0" borderId="72" xfId="0" applyFont="1" applyBorder="1" applyAlignment="1">
      <alignment horizontal="center" shrinkToFit="1"/>
    </xf>
    <xf numFmtId="38" fontId="37" fillId="0" borderId="36" xfId="50" applyFont="1" applyBorder="1" applyAlignment="1">
      <alignment shrinkToFit="1"/>
    </xf>
    <xf numFmtId="38" fontId="37" fillId="0" borderId="32" xfId="50" applyFont="1" applyBorder="1" applyAlignment="1">
      <alignment shrinkToFit="1"/>
    </xf>
    <xf numFmtId="38" fontId="11" fillId="0" borderId="17" xfId="50" applyFont="1" applyBorder="1" applyAlignment="1">
      <alignment shrinkToFit="1"/>
    </xf>
    <xf numFmtId="38" fontId="37" fillId="0" borderId="56" xfId="50" applyFont="1" applyBorder="1" applyAlignment="1">
      <alignment shrinkToFit="1"/>
    </xf>
    <xf numFmtId="38" fontId="37" fillId="0" borderId="40" xfId="50" applyFont="1" applyBorder="1" applyAlignment="1">
      <alignment shrinkToFit="1"/>
    </xf>
    <xf numFmtId="38" fontId="37" fillId="0" borderId="23" xfId="50" applyFont="1" applyBorder="1" applyAlignment="1">
      <alignment shrinkToFit="1"/>
    </xf>
    <xf numFmtId="38" fontId="37" fillId="0" borderId="35" xfId="50" applyFont="1" applyBorder="1" applyAlignment="1">
      <alignment shrinkToFit="1"/>
    </xf>
    <xf numFmtId="38" fontId="37" fillId="0" borderId="17" xfId="50" applyFont="1" applyBorder="1" applyAlignment="1">
      <alignment shrinkToFit="1"/>
    </xf>
    <xf numFmtId="0" fontId="37" fillId="0" borderId="0" xfId="0" applyFont="1" applyBorder="1" applyAlignment="1">
      <alignment shrinkToFit="1"/>
    </xf>
    <xf numFmtId="38" fontId="44" fillId="0" borderId="0" xfId="50" applyFont="1" applyBorder="1" applyAlignment="1">
      <alignment shrinkToFit="1"/>
    </xf>
    <xf numFmtId="38" fontId="37" fillId="0" borderId="15" xfId="50" applyFont="1" applyBorder="1" applyAlignment="1">
      <alignment shrinkToFit="1"/>
    </xf>
    <xf numFmtId="38" fontId="44" fillId="0" borderId="15" xfId="50" applyFont="1" applyBorder="1" applyAlignment="1">
      <alignment/>
    </xf>
    <xf numFmtId="0" fontId="2" fillId="0" borderId="0" xfId="0" applyFont="1" applyBorder="1" applyAlignment="1">
      <alignment/>
    </xf>
    <xf numFmtId="38" fontId="0" fillId="0" borderId="38" xfId="50" applyFont="1" applyBorder="1" applyAlignment="1">
      <alignment/>
    </xf>
    <xf numFmtId="38" fontId="0" fillId="0" borderId="0" xfId="50" applyFont="1" applyBorder="1" applyAlignment="1">
      <alignment vertical="center"/>
    </xf>
    <xf numFmtId="38" fontId="0" fillId="0" borderId="41" xfId="50" applyFont="1" applyBorder="1" applyAlignment="1">
      <alignment vertical="center"/>
    </xf>
    <xf numFmtId="38" fontId="0" fillId="0" borderId="38" xfId="50" applyFont="1" applyBorder="1" applyAlignment="1">
      <alignment vertical="center"/>
    </xf>
    <xf numFmtId="38" fontId="0" fillId="0" borderId="38" xfId="5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41" xfId="5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0" fillId="0" borderId="30" xfId="50" applyFont="1" applyBorder="1" applyAlignment="1">
      <alignment shrinkToFit="1"/>
    </xf>
    <xf numFmtId="38" fontId="0" fillId="0" borderId="27" xfId="50" applyFont="1" applyBorder="1" applyAlignment="1">
      <alignment shrinkToFit="1"/>
    </xf>
    <xf numFmtId="0" fontId="5" fillId="0" borderId="73" xfId="0" applyFont="1" applyBorder="1" applyAlignment="1">
      <alignment shrinkToFit="1"/>
    </xf>
    <xf numFmtId="0" fontId="3" fillId="0" borderId="73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3" fillId="0" borderId="76" xfId="0" applyFont="1" applyBorder="1" applyAlignment="1">
      <alignment shrinkToFit="1"/>
    </xf>
    <xf numFmtId="0" fontId="3" fillId="0" borderId="75" xfId="0" applyFont="1" applyBorder="1" applyAlignment="1">
      <alignment shrinkToFit="1"/>
    </xf>
    <xf numFmtId="0" fontId="3" fillId="0" borderId="77" xfId="0" applyFont="1" applyBorder="1" applyAlignment="1">
      <alignment shrinkToFit="1"/>
    </xf>
    <xf numFmtId="0" fontId="4" fillId="0" borderId="77" xfId="0" applyFont="1" applyBorder="1" applyAlignment="1">
      <alignment shrinkToFit="1"/>
    </xf>
    <xf numFmtId="0" fontId="4" fillId="0" borderId="75" xfId="0" applyFont="1" applyBorder="1" applyAlignment="1">
      <alignment shrinkToFit="1"/>
    </xf>
    <xf numFmtId="0" fontId="3" fillId="0" borderId="73" xfId="0" applyFont="1" applyBorder="1" applyAlignment="1">
      <alignment/>
    </xf>
    <xf numFmtId="0" fontId="3" fillId="0" borderId="75" xfId="0" applyFont="1" applyBorder="1" applyAlignment="1">
      <alignment/>
    </xf>
    <xf numFmtId="0" fontId="10" fillId="0" borderId="73" xfId="0" applyFont="1" applyBorder="1" applyAlignment="1">
      <alignment shrinkToFit="1"/>
    </xf>
    <xf numFmtId="0" fontId="26" fillId="0" borderId="30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38" fontId="0" fillId="0" borderId="11" xfId="50" applyFont="1" applyBorder="1" applyAlignment="1">
      <alignment shrinkToFit="1"/>
    </xf>
    <xf numFmtId="0" fontId="5" fillId="0" borderId="12" xfId="0" applyFont="1" applyBorder="1" applyAlignment="1">
      <alignment shrinkToFit="1"/>
    </xf>
    <xf numFmtId="38" fontId="0" fillId="0" borderId="11" xfId="50" applyFont="1" applyBorder="1" applyAlignment="1">
      <alignment/>
    </xf>
    <xf numFmtId="0" fontId="30" fillId="0" borderId="0" xfId="0" applyFont="1" applyAlignment="1">
      <alignment/>
    </xf>
    <xf numFmtId="0" fontId="5" fillId="0" borderId="40" xfId="0" applyFont="1" applyBorder="1" applyAlignment="1">
      <alignment shrinkToFit="1"/>
    </xf>
    <xf numFmtId="0" fontId="5" fillId="0" borderId="76" xfId="0" applyFont="1" applyBorder="1" applyAlignment="1">
      <alignment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23" xfId="0" applyFont="1" applyBorder="1" applyAlignment="1">
      <alignment vertical="center" wrapText="1" shrinkToFit="1"/>
    </xf>
    <xf numFmtId="0" fontId="3" fillId="0" borderId="33" xfId="0" applyFont="1" applyBorder="1" applyAlignment="1">
      <alignment horizontal="left" vertical="top" shrinkToFit="1"/>
    </xf>
    <xf numFmtId="0" fontId="10" fillId="0" borderId="23" xfId="0" applyFont="1" applyBorder="1" applyAlignment="1">
      <alignment horizontal="left" vertical="center" shrinkToFit="1"/>
    </xf>
    <xf numFmtId="38" fontId="0" fillId="0" borderId="77" xfId="50" applyFont="1" applyBorder="1" applyAlignment="1">
      <alignment/>
    </xf>
    <xf numFmtId="38" fontId="0" fillId="0" borderId="75" xfId="50" applyFont="1" applyBorder="1" applyAlignment="1">
      <alignment/>
    </xf>
    <xf numFmtId="38" fontId="0" fillId="0" borderId="75" xfId="50" applyFont="1" applyBorder="1" applyAlignment="1">
      <alignment horizontal="right"/>
    </xf>
    <xf numFmtId="38" fontId="0" fillId="0" borderId="0" xfId="50" applyFont="1" applyBorder="1" applyAlignment="1">
      <alignment/>
    </xf>
    <xf numFmtId="38" fontId="0" fillId="0" borderId="73" xfId="50" applyFont="1" applyBorder="1" applyAlignment="1">
      <alignment horizontal="right"/>
    </xf>
    <xf numFmtId="38" fontId="0" fillId="0" borderId="67" xfId="50" applyFont="1" applyBorder="1" applyAlignment="1">
      <alignment horizontal="right"/>
    </xf>
    <xf numFmtId="38" fontId="0" fillId="0" borderId="28" xfId="50" applyFont="1" applyBorder="1" applyAlignment="1">
      <alignment/>
    </xf>
    <xf numFmtId="38" fontId="0" fillId="0" borderId="34" xfId="50" applyFont="1" applyBorder="1" applyAlignment="1">
      <alignment/>
    </xf>
    <xf numFmtId="38" fontId="16" fillId="0" borderId="27" xfId="50" applyFont="1" applyBorder="1" applyAlignment="1">
      <alignment/>
    </xf>
    <xf numFmtId="38" fontId="0" fillId="0" borderId="38" xfId="50" applyFont="1" applyBorder="1" applyAlignment="1">
      <alignment horizontal="center"/>
    </xf>
    <xf numFmtId="38" fontId="0" fillId="0" borderId="0" xfId="50" applyFont="1" applyBorder="1" applyAlignment="1">
      <alignment horizontal="center"/>
    </xf>
    <xf numFmtId="38" fontId="0" fillId="0" borderId="41" xfId="50" applyFont="1" applyBorder="1" applyAlignment="1">
      <alignment horizontal="center"/>
    </xf>
    <xf numFmtId="38" fontId="0" fillId="0" borderId="76" xfId="50" applyFont="1" applyBorder="1" applyAlignment="1">
      <alignment horizontal="right"/>
    </xf>
    <xf numFmtId="38" fontId="0" fillId="0" borderId="77" xfId="50" applyFont="1" applyBorder="1" applyAlignment="1">
      <alignment horizontal="right"/>
    </xf>
    <xf numFmtId="38" fontId="0" fillId="0" borderId="30" xfId="50" applyFont="1" applyBorder="1" applyAlignment="1">
      <alignment horizontal="center"/>
    </xf>
    <xf numFmtId="38" fontId="0" fillId="0" borderId="41" xfId="50" applyFont="1" applyBorder="1" applyAlignment="1">
      <alignment/>
    </xf>
    <xf numFmtId="38" fontId="0" fillId="0" borderId="30" xfId="50" applyFont="1" applyBorder="1" applyAlignment="1">
      <alignment/>
    </xf>
    <xf numFmtId="38" fontId="0" fillId="0" borderId="78" xfId="50" applyFont="1" applyBorder="1" applyAlignment="1">
      <alignment horizontal="right"/>
    </xf>
    <xf numFmtId="38" fontId="0" fillId="0" borderId="79" xfId="50" applyFont="1" applyBorder="1" applyAlignment="1">
      <alignment horizontal="right"/>
    </xf>
    <xf numFmtId="38" fontId="0" fillId="0" borderId="27" xfId="50" applyFont="1" applyBorder="1" applyAlignment="1">
      <alignment/>
    </xf>
    <xf numFmtId="38" fontId="0" fillId="0" borderId="38" xfId="50" applyFont="1" applyBorder="1" applyAlignment="1">
      <alignment horizontal="right"/>
    </xf>
    <xf numFmtId="38" fontId="0" fillId="0" borderId="38" xfId="50" applyFont="1" applyBorder="1" applyAlignment="1">
      <alignment horizontal="right" vertical="center"/>
    </xf>
    <xf numFmtId="38" fontId="0" fillId="0" borderId="0" xfId="50" applyFont="1" applyBorder="1" applyAlignment="1">
      <alignment horizontal="right"/>
    </xf>
    <xf numFmtId="38" fontId="37" fillId="0" borderId="11" xfId="5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80" xfId="0" applyFont="1" applyBorder="1" applyAlignment="1">
      <alignment shrinkToFit="1"/>
    </xf>
    <xf numFmtId="38" fontId="0" fillId="0" borderId="11" xfId="50" applyFont="1" applyBorder="1" applyAlignment="1">
      <alignment/>
    </xf>
    <xf numFmtId="38" fontId="0" fillId="0" borderId="43" xfId="50" applyFont="1" applyBorder="1" applyAlignment="1">
      <alignment/>
    </xf>
    <xf numFmtId="38" fontId="0" fillId="0" borderId="31" xfId="5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5" fillId="0" borderId="22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9" xfId="0" applyFont="1" applyBorder="1" applyAlignment="1">
      <alignment/>
    </xf>
    <xf numFmtId="38" fontId="0" fillId="0" borderId="30" xfId="50" applyFont="1" applyBorder="1" applyAlignment="1">
      <alignment horizontal="right"/>
    </xf>
    <xf numFmtId="38" fontId="0" fillId="0" borderId="15" xfId="50" applyFont="1" applyBorder="1" applyAlignment="1">
      <alignment horizontal="right"/>
    </xf>
    <xf numFmtId="38" fontId="0" fillId="0" borderId="24" xfId="50" applyFont="1" applyBorder="1" applyAlignment="1">
      <alignment vertical="center"/>
    </xf>
    <xf numFmtId="38" fontId="37" fillId="0" borderId="38" xfId="50" applyFont="1" applyBorder="1" applyAlignment="1">
      <alignment shrinkToFit="1"/>
    </xf>
    <xf numFmtId="38" fontId="37" fillId="0" borderId="41" xfId="50" applyFont="1" applyBorder="1" applyAlignment="1">
      <alignment shrinkToFit="1"/>
    </xf>
    <xf numFmtId="38" fontId="37" fillId="0" borderId="21" xfId="50" applyFont="1" applyBorder="1" applyAlignment="1">
      <alignment shrinkToFit="1"/>
    </xf>
    <xf numFmtId="0" fontId="5" fillId="0" borderId="72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0" xfId="0" applyFont="1" applyFill="1" applyBorder="1" applyAlignment="1" quotePrefix="1">
      <alignment/>
    </xf>
    <xf numFmtId="0" fontId="4" fillId="0" borderId="19" xfId="0" applyFont="1" applyBorder="1" applyAlignment="1">
      <alignment horizontal="center" shrinkToFit="1"/>
    </xf>
    <xf numFmtId="56" fontId="19" fillId="0" borderId="0" xfId="0" applyNumberFormat="1" applyFont="1" applyFill="1" applyAlignment="1" quotePrefix="1">
      <alignment horizontal="center"/>
    </xf>
    <xf numFmtId="0" fontId="5" fillId="0" borderId="72" xfId="0" applyFont="1" applyBorder="1" applyAlignment="1">
      <alignment shrinkToFit="1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shrinkToFit="1"/>
    </xf>
    <xf numFmtId="38" fontId="0" fillId="0" borderId="74" xfId="50" applyFont="1" applyBorder="1" applyAlignment="1">
      <alignment/>
    </xf>
    <xf numFmtId="0" fontId="4" fillId="0" borderId="7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shrinkToFit="1"/>
    </xf>
    <xf numFmtId="38" fontId="0" fillId="0" borderId="41" xfId="50" applyFont="1" applyBorder="1" applyAlignment="1">
      <alignment horizontal="right"/>
    </xf>
    <xf numFmtId="0" fontId="4" fillId="0" borderId="81" xfId="0" applyFont="1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22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38" fontId="0" fillId="0" borderId="0" xfId="50" applyFont="1" applyFill="1" applyBorder="1" applyAlignment="1">
      <alignment/>
    </xf>
    <xf numFmtId="38" fontId="37" fillId="0" borderId="0" xfId="50" applyFont="1" applyFill="1" applyBorder="1" applyAlignment="1">
      <alignment shrinkToFi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16" fillId="0" borderId="0" xfId="50" applyFont="1" applyFill="1" applyBorder="1" applyAlignment="1">
      <alignment/>
    </xf>
    <xf numFmtId="38" fontId="37" fillId="0" borderId="0" xfId="50" applyFont="1" applyFill="1" applyBorder="1" applyAlignment="1">
      <alignment/>
    </xf>
    <xf numFmtId="38" fontId="37" fillId="0" borderId="33" xfId="50" applyFont="1" applyBorder="1" applyAlignment="1">
      <alignment shrinkToFit="1"/>
    </xf>
    <xf numFmtId="0" fontId="4" fillId="0" borderId="0" xfId="0" applyFont="1" applyBorder="1" applyAlignment="1">
      <alignment horizontal="center"/>
    </xf>
    <xf numFmtId="176" fontId="12" fillId="0" borderId="44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center"/>
    </xf>
    <xf numFmtId="178" fontId="12" fillId="0" borderId="22" xfId="50" applyNumberFormat="1" applyFont="1" applyBorder="1" applyAlignment="1">
      <alignment/>
    </xf>
    <xf numFmtId="178" fontId="12" fillId="0" borderId="0" xfId="50" applyNumberFormat="1" applyFont="1" applyBorder="1" applyAlignment="1">
      <alignment/>
    </xf>
    <xf numFmtId="178" fontId="12" fillId="0" borderId="16" xfId="50" applyNumberFormat="1" applyFont="1" applyBorder="1" applyAlignment="1">
      <alignment/>
    </xf>
    <xf numFmtId="178" fontId="12" fillId="0" borderId="14" xfId="50" applyNumberFormat="1" applyFont="1" applyBorder="1" applyAlignment="1">
      <alignment/>
    </xf>
    <xf numFmtId="178" fontId="12" fillId="0" borderId="15" xfId="50" applyNumberFormat="1" applyFont="1" applyBorder="1" applyAlignment="1">
      <alignment/>
    </xf>
    <xf numFmtId="178" fontId="12" fillId="0" borderId="20" xfId="50" applyNumberFormat="1" applyFont="1" applyBorder="1" applyAlignment="1">
      <alignment/>
    </xf>
    <xf numFmtId="0" fontId="14" fillId="0" borderId="22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14" fillId="0" borderId="16" xfId="0" applyFont="1" applyBorder="1" applyAlignment="1">
      <alignment horizontal="left" shrinkToFit="1"/>
    </xf>
    <xf numFmtId="0" fontId="14" fillId="0" borderId="14" xfId="0" applyFont="1" applyBorder="1" applyAlignment="1">
      <alignment horizontal="left" shrinkToFit="1"/>
    </xf>
    <xf numFmtId="0" fontId="14" fillId="0" borderId="15" xfId="0" applyFont="1" applyBorder="1" applyAlignment="1">
      <alignment horizontal="left" shrinkToFit="1"/>
    </xf>
    <xf numFmtId="0" fontId="14" fillId="0" borderId="20" xfId="0" applyFont="1" applyBorder="1" applyAlignment="1">
      <alignment horizontal="left" shrinkToFit="1"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0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176" fontId="12" fillId="0" borderId="22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176" fontId="12" fillId="0" borderId="14" xfId="0" applyNumberFormat="1" applyFont="1" applyBorder="1" applyAlignment="1">
      <alignment horizontal="center"/>
    </xf>
    <xf numFmtId="176" fontId="12" fillId="0" borderId="15" xfId="0" applyNumberFormat="1" applyFont="1" applyBorder="1" applyAlignment="1">
      <alignment horizontal="center"/>
    </xf>
    <xf numFmtId="176" fontId="12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8" fontId="12" fillId="0" borderId="11" xfId="50" applyFont="1" applyBorder="1" applyAlignment="1">
      <alignment/>
    </xf>
    <xf numFmtId="38" fontId="12" fillId="0" borderId="12" xfId="50" applyFont="1" applyBorder="1" applyAlignment="1">
      <alignment/>
    </xf>
    <xf numFmtId="38" fontId="12" fillId="0" borderId="59" xfId="50" applyFont="1" applyBorder="1" applyAlignment="1">
      <alignment/>
    </xf>
    <xf numFmtId="38" fontId="12" fillId="0" borderId="83" xfId="50" applyFont="1" applyBorder="1" applyAlignment="1">
      <alignment/>
    </xf>
    <xf numFmtId="38" fontId="12" fillId="0" borderId="84" xfId="50" applyFont="1" applyBorder="1" applyAlignment="1">
      <alignment/>
    </xf>
    <xf numFmtId="38" fontId="12" fillId="0" borderId="85" xfId="5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9" fillId="32" borderId="0" xfId="0" applyFont="1" applyFill="1" applyBorder="1" applyAlignment="1" quotePrefix="1">
      <alignment horizontal="center"/>
    </xf>
    <xf numFmtId="0" fontId="5" fillId="0" borderId="82" xfId="0" applyFont="1" applyBorder="1" applyAlignment="1">
      <alignment horizontal="center" shrinkToFit="1"/>
    </xf>
    <xf numFmtId="0" fontId="5" fillId="0" borderId="55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1" xfId="0" applyFont="1" applyBorder="1" applyAlignment="1">
      <alignment horizontal="center" shrinkToFit="1"/>
    </xf>
    <xf numFmtId="0" fontId="31" fillId="0" borderId="18" xfId="0" applyFont="1" applyBorder="1" applyAlignment="1">
      <alignment horizontal="center" shrinkToFit="1"/>
    </xf>
    <xf numFmtId="0" fontId="31" fillId="0" borderId="27" xfId="0" applyFont="1" applyBorder="1" applyAlignment="1">
      <alignment horizontal="center" shrinkToFit="1"/>
    </xf>
    <xf numFmtId="0" fontId="31" fillId="0" borderId="11" xfId="0" applyFont="1" applyBorder="1" applyAlignment="1">
      <alignment horizontal="center" shrinkToFit="1"/>
    </xf>
    <xf numFmtId="0" fontId="31" fillId="0" borderId="28" xfId="0" applyFont="1" applyBorder="1" applyAlignment="1">
      <alignment horizont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0" fillId="0" borderId="44" xfId="0" applyBorder="1" applyAlignment="1">
      <alignment shrinkToFit="1"/>
    </xf>
    <xf numFmtId="0" fontId="31" fillId="0" borderId="12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4" fillId="0" borderId="82" xfId="0" applyFont="1" applyBorder="1" applyAlignment="1">
      <alignment horizontal="center" shrinkToFit="1"/>
    </xf>
    <xf numFmtId="0" fontId="4" fillId="0" borderId="55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5" fillId="0" borderId="33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11" fillId="0" borderId="22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11" fillId="0" borderId="15" xfId="0" applyFont="1" applyBorder="1" applyAlignment="1">
      <alignment horizontal="left" shrinkToFit="1"/>
    </xf>
    <xf numFmtId="0" fontId="11" fillId="0" borderId="20" xfId="0" applyFont="1" applyBorder="1" applyAlignment="1">
      <alignment horizontal="left" shrinkToFit="1"/>
    </xf>
    <xf numFmtId="0" fontId="12" fillId="0" borderId="23" xfId="0" applyFont="1" applyBorder="1" applyAlignment="1">
      <alignment horizontal="center" shrinkToFit="1"/>
    </xf>
    <xf numFmtId="0" fontId="12" fillId="0" borderId="44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38" fontId="12" fillId="0" borderId="11" xfId="50" applyFont="1" applyBorder="1" applyAlignment="1">
      <alignment shrinkToFit="1"/>
    </xf>
    <xf numFmtId="38" fontId="12" fillId="0" borderId="0" xfId="50" applyFont="1" applyBorder="1" applyAlignment="1">
      <alignment shrinkToFit="1"/>
    </xf>
    <xf numFmtId="0" fontId="6" fillId="0" borderId="33" xfId="0" applyFont="1" applyBorder="1" applyAlignment="1">
      <alignment shrinkToFit="1"/>
    </xf>
    <xf numFmtId="38" fontId="12" fillId="0" borderId="86" xfId="50" applyFont="1" applyBorder="1" applyAlignment="1">
      <alignment horizontal="right" shrinkToFit="1"/>
    </xf>
    <xf numFmtId="38" fontId="12" fillId="0" borderId="87" xfId="50" applyFont="1" applyBorder="1" applyAlignment="1">
      <alignment horizontal="right" shrinkToFit="1"/>
    </xf>
    <xf numFmtId="38" fontId="12" fillId="0" borderId="15" xfId="50" applyFont="1" applyBorder="1" applyAlignment="1">
      <alignment horizontal="right" shrinkToFit="1"/>
    </xf>
    <xf numFmtId="38" fontId="12" fillId="0" borderId="20" xfId="50" applyFont="1" applyBorder="1" applyAlignment="1">
      <alignment horizontal="right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shrinkToFit="1"/>
    </xf>
    <xf numFmtId="0" fontId="5" fillId="0" borderId="33" xfId="0" applyFont="1" applyBorder="1" applyAlignment="1">
      <alignment horizontal="left" shrinkToFit="1"/>
    </xf>
    <xf numFmtId="176" fontId="12" fillId="0" borderId="22" xfId="0" applyNumberFormat="1" applyFont="1" applyBorder="1" applyAlignment="1">
      <alignment horizontal="center" shrinkToFit="1"/>
    </xf>
    <xf numFmtId="176" fontId="12" fillId="0" borderId="0" xfId="0" applyNumberFormat="1" applyFont="1" applyBorder="1" applyAlignment="1">
      <alignment horizontal="center" shrinkToFit="1"/>
    </xf>
    <xf numFmtId="176" fontId="12" fillId="0" borderId="16" xfId="0" applyNumberFormat="1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center" shrinkToFit="1"/>
    </xf>
    <xf numFmtId="176" fontId="12" fillId="0" borderId="15" xfId="0" applyNumberFormat="1" applyFont="1" applyBorder="1" applyAlignment="1">
      <alignment horizontal="center" shrinkToFit="1"/>
    </xf>
    <xf numFmtId="176" fontId="12" fillId="0" borderId="20" xfId="0" applyNumberFormat="1" applyFont="1" applyBorder="1" applyAlignment="1">
      <alignment horizontal="center" shrinkToFit="1"/>
    </xf>
    <xf numFmtId="0" fontId="5" fillId="0" borderId="7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8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8" fontId="12" fillId="0" borderId="11" xfId="50" applyFont="1" applyBorder="1" applyAlignment="1">
      <alignment horizontal="right"/>
    </xf>
    <xf numFmtId="38" fontId="12" fillId="0" borderId="12" xfId="50" applyFont="1" applyBorder="1" applyAlignment="1">
      <alignment horizontal="right"/>
    </xf>
    <xf numFmtId="38" fontId="12" fillId="0" borderId="59" xfId="50" applyFont="1" applyBorder="1" applyAlignment="1">
      <alignment horizontal="right"/>
    </xf>
    <xf numFmtId="38" fontId="12" fillId="0" borderId="83" xfId="50" applyFont="1" applyBorder="1" applyAlignment="1">
      <alignment horizontal="right"/>
    </xf>
    <xf numFmtId="9" fontId="33" fillId="0" borderId="0" xfId="0" applyNumberFormat="1" applyFont="1" applyBorder="1" applyAlignment="1">
      <alignment horizontal="center"/>
    </xf>
    <xf numFmtId="38" fontId="12" fillId="0" borderId="86" xfId="50" applyFont="1" applyBorder="1" applyAlignment="1">
      <alignment horizontal="right"/>
    </xf>
    <xf numFmtId="38" fontId="12" fillId="0" borderId="87" xfId="50" applyFont="1" applyBorder="1" applyAlignment="1">
      <alignment horizontal="right"/>
    </xf>
    <xf numFmtId="38" fontId="12" fillId="0" borderId="15" xfId="50" applyFont="1" applyBorder="1" applyAlignment="1">
      <alignment horizontal="right"/>
    </xf>
    <xf numFmtId="38" fontId="12" fillId="0" borderId="20" xfId="5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33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2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8" fontId="12" fillId="0" borderId="88" xfId="50" applyFont="1" applyBorder="1" applyAlignment="1">
      <alignment horizontal="right"/>
    </xf>
    <xf numFmtId="38" fontId="12" fillId="0" borderId="89" xfId="50" applyFont="1" applyBorder="1" applyAlignment="1">
      <alignment horizontal="right"/>
    </xf>
    <xf numFmtId="38" fontId="12" fillId="0" borderId="84" xfId="50" applyFont="1" applyBorder="1" applyAlignment="1">
      <alignment horizontal="right"/>
    </xf>
    <xf numFmtId="38" fontId="12" fillId="0" borderId="85" xfId="50" applyFont="1" applyBorder="1" applyAlignment="1">
      <alignment horizontal="right"/>
    </xf>
    <xf numFmtId="38" fontId="12" fillId="0" borderId="90" xfId="50" applyFont="1" applyBorder="1" applyAlignment="1">
      <alignment horizontal="right"/>
    </xf>
    <xf numFmtId="38" fontId="12" fillId="0" borderId="91" xfId="50" applyFont="1" applyBorder="1" applyAlignment="1">
      <alignment horizontal="right"/>
    </xf>
    <xf numFmtId="0" fontId="5" fillId="0" borderId="33" xfId="0" applyFont="1" applyBorder="1" applyAlignment="1">
      <alignment/>
    </xf>
    <xf numFmtId="0" fontId="4" fillId="0" borderId="3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1" fillId="0" borderId="7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8" fontId="36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9" fillId="32" borderId="11" xfId="0" applyFont="1" applyFill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44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23"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>
          <fgColor indexed="64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fgColor indexed="64"/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30</xdr:row>
      <xdr:rowOff>19050</xdr:rowOff>
    </xdr:from>
    <xdr:to>
      <xdr:col>11</xdr:col>
      <xdr:colOff>219075</xdr:colOff>
      <xdr:row>31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5476875"/>
          <a:ext cx="2514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11</xdr:row>
      <xdr:rowOff>85725</xdr:rowOff>
    </xdr:from>
    <xdr:to>
      <xdr:col>10</xdr:col>
      <xdr:colOff>723900</xdr:colOff>
      <xdr:row>17</xdr:row>
      <xdr:rowOff>19050</xdr:rowOff>
    </xdr:to>
    <xdr:sp>
      <xdr:nvSpPr>
        <xdr:cNvPr id="2" name="WordArt 12"/>
        <xdr:cNvSpPr>
          <a:spLocks/>
        </xdr:cNvSpPr>
      </xdr:nvSpPr>
      <xdr:spPr>
        <a:xfrm>
          <a:off x="628650" y="2266950"/>
          <a:ext cx="838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0" i="1" u="sng" baseline="0"/>
            <a:t>秋田県新聞折込部数表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28</xdr:row>
      <xdr:rowOff>104775</xdr:rowOff>
    </xdr:from>
    <xdr:to>
      <xdr:col>0</xdr:col>
      <xdr:colOff>619125</xdr:colOff>
      <xdr:row>29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542925" y="6781800"/>
          <a:ext cx="76200" cy="361950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26</xdr:row>
      <xdr:rowOff>104775</xdr:rowOff>
    </xdr:from>
    <xdr:to>
      <xdr:col>0</xdr:col>
      <xdr:colOff>600075</xdr:colOff>
      <xdr:row>27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23875" y="4810125"/>
          <a:ext cx="76200" cy="2762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28</xdr:row>
      <xdr:rowOff>104775</xdr:rowOff>
    </xdr:from>
    <xdr:to>
      <xdr:col>0</xdr:col>
      <xdr:colOff>600075</xdr:colOff>
      <xdr:row>29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523875" y="5191125"/>
          <a:ext cx="76200" cy="2762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25</xdr:row>
      <xdr:rowOff>85725</xdr:rowOff>
    </xdr:from>
    <xdr:to>
      <xdr:col>0</xdr:col>
      <xdr:colOff>638175</xdr:colOff>
      <xdr:row>26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561975" y="5105400"/>
          <a:ext cx="76200" cy="3143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104775</xdr:rowOff>
    </xdr:from>
    <xdr:to>
      <xdr:col>0</xdr:col>
      <xdr:colOff>619125</xdr:colOff>
      <xdr:row>13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42925" y="2600325"/>
          <a:ext cx="76200" cy="3524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104775</xdr:rowOff>
    </xdr:from>
    <xdr:to>
      <xdr:col>0</xdr:col>
      <xdr:colOff>619125</xdr:colOff>
      <xdr:row>16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542925" y="3343275"/>
          <a:ext cx="76200" cy="3524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76200</xdr:rowOff>
    </xdr:from>
    <xdr:to>
      <xdr:col>0</xdr:col>
      <xdr:colOff>619125</xdr:colOff>
      <xdr:row>21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523875" y="4305300"/>
          <a:ext cx="95250" cy="638175"/>
        </a:xfrm>
        <a:prstGeom prst="leftBrace">
          <a:avLst>
            <a:gd name="adj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0</xdr:col>
      <xdr:colOff>638175</xdr:colOff>
      <xdr:row>26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23875" y="4600575"/>
          <a:ext cx="114300" cy="400050"/>
        </a:xfrm>
        <a:prstGeom prst="leftBrace">
          <a:avLst>
            <a:gd name="adj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4" width="10.875" style="0" customWidth="1"/>
  </cols>
  <sheetData>
    <row r="1" spans="1:12" ht="14.25" thickTop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3.5">
      <c r="A2" s="300"/>
      <c r="B2" s="86"/>
      <c r="C2" s="86"/>
      <c r="D2" s="86"/>
      <c r="E2" s="86"/>
      <c r="F2" s="86"/>
      <c r="G2" s="86"/>
      <c r="H2" s="86"/>
      <c r="I2" s="86"/>
      <c r="J2" s="86"/>
      <c r="K2" s="86"/>
      <c r="L2" s="301"/>
    </row>
    <row r="3" spans="1:12" ht="13.5">
      <c r="A3" s="300"/>
      <c r="B3" s="86"/>
      <c r="C3" s="86"/>
      <c r="D3" s="86"/>
      <c r="E3" s="86"/>
      <c r="F3" s="86"/>
      <c r="G3" s="86"/>
      <c r="H3" s="86"/>
      <c r="I3" s="86"/>
      <c r="J3" s="86"/>
      <c r="K3" s="86"/>
      <c r="L3" s="301"/>
    </row>
    <row r="4" spans="1:12" ht="13.5">
      <c r="A4" s="300"/>
      <c r="B4" s="86"/>
      <c r="C4" s="86"/>
      <c r="D4" s="86"/>
      <c r="E4" s="86"/>
      <c r="F4" s="86"/>
      <c r="G4" s="86"/>
      <c r="H4" s="86"/>
      <c r="I4" s="86"/>
      <c r="J4" s="86"/>
      <c r="K4" s="86"/>
      <c r="L4" s="301"/>
    </row>
    <row r="5" spans="1:12" ht="13.5">
      <c r="A5" s="300"/>
      <c r="B5" s="86"/>
      <c r="C5" s="86"/>
      <c r="D5" s="86"/>
      <c r="E5" s="86"/>
      <c r="F5" s="86"/>
      <c r="G5" s="86"/>
      <c r="H5" s="86"/>
      <c r="I5" s="86"/>
      <c r="J5" s="86"/>
      <c r="K5" s="86"/>
      <c r="L5" s="301"/>
    </row>
    <row r="6" spans="1:12" ht="13.5">
      <c r="A6" s="300"/>
      <c r="B6" s="86"/>
      <c r="C6" s="86"/>
      <c r="D6" s="86"/>
      <c r="E6" s="86"/>
      <c r="F6" s="86"/>
      <c r="G6" s="86"/>
      <c r="H6" s="86"/>
      <c r="I6" s="86"/>
      <c r="J6" s="86"/>
      <c r="K6" s="86"/>
      <c r="L6" s="301"/>
    </row>
    <row r="7" spans="1:12" ht="13.5">
      <c r="A7" s="300"/>
      <c r="B7" s="86"/>
      <c r="C7" s="86"/>
      <c r="D7" s="86"/>
      <c r="E7" s="86"/>
      <c r="F7" s="86"/>
      <c r="G7" s="86"/>
      <c r="H7" s="86"/>
      <c r="I7" s="86"/>
      <c r="J7" s="86"/>
      <c r="K7" s="86"/>
      <c r="L7" s="301"/>
    </row>
    <row r="8" spans="1:12" ht="13.5">
      <c r="A8" s="300"/>
      <c r="B8" s="86"/>
      <c r="C8" s="86"/>
      <c r="D8" s="86"/>
      <c r="E8" s="86"/>
      <c r="F8" s="86"/>
      <c r="G8" s="86"/>
      <c r="H8" s="86"/>
      <c r="I8" s="86"/>
      <c r="J8" s="86"/>
      <c r="K8" s="86"/>
      <c r="L8" s="301"/>
    </row>
    <row r="9" spans="1:12" ht="13.5">
      <c r="A9" s="300"/>
      <c r="B9" s="86"/>
      <c r="C9" s="86"/>
      <c r="D9" s="86"/>
      <c r="E9" s="86"/>
      <c r="F9" s="86"/>
      <c r="G9" s="86"/>
      <c r="H9" s="86"/>
      <c r="I9" s="86"/>
      <c r="J9" s="86"/>
      <c r="K9" s="86"/>
      <c r="L9" s="301"/>
    </row>
    <row r="10" spans="1:14" s="82" customFormat="1" ht="36" customHeight="1">
      <c r="A10" s="94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5"/>
      <c r="M10" s="96"/>
      <c r="N10" s="96"/>
    </row>
    <row r="11" spans="1:12" ht="13.5">
      <c r="A11" s="300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301"/>
    </row>
    <row r="12" spans="1:12" ht="13.5">
      <c r="A12" s="300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301"/>
    </row>
    <row r="13" spans="1:14" ht="14.25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4"/>
      <c r="M13" s="97"/>
      <c r="N13" s="97"/>
    </row>
    <row r="14" spans="1:12" ht="13.5">
      <c r="A14" s="300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301"/>
    </row>
    <row r="15" spans="1:12" ht="13.5">
      <c r="A15" s="300"/>
      <c r="B15" s="86"/>
      <c r="C15" s="86"/>
      <c r="D15" s="86"/>
      <c r="E15" s="86"/>
      <c r="F15" s="86"/>
      <c r="G15" s="86"/>
      <c r="H15" s="86"/>
      <c r="I15" s="86"/>
      <c r="J15" s="86"/>
      <c r="L15" s="301"/>
    </row>
    <row r="16" spans="1:12" ht="13.5">
      <c r="A16" s="300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01"/>
    </row>
    <row r="17" spans="1:12" ht="13.5">
      <c r="A17" s="300"/>
      <c r="B17" s="86"/>
      <c r="C17" s="86"/>
      <c r="D17" s="86"/>
      <c r="E17" s="86"/>
      <c r="F17" s="299"/>
      <c r="G17" s="86"/>
      <c r="H17" s="86"/>
      <c r="I17" s="86"/>
      <c r="J17" s="86"/>
      <c r="L17" s="301"/>
    </row>
    <row r="18" spans="1:12" ht="13.5">
      <c r="A18" s="300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301"/>
    </row>
    <row r="19" spans="1:12" ht="13.5">
      <c r="A19" s="300"/>
      <c r="B19" s="86"/>
      <c r="C19" s="86"/>
      <c r="D19" s="86"/>
      <c r="E19" s="86"/>
      <c r="F19" s="86"/>
      <c r="G19" s="86"/>
      <c r="H19" s="86"/>
      <c r="I19" s="86"/>
      <c r="J19" s="86"/>
      <c r="L19" s="301"/>
    </row>
    <row r="20" spans="1:12" ht="13.5">
      <c r="A20" s="300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301"/>
    </row>
    <row r="21" spans="1:12" ht="13.5">
      <c r="A21" s="300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301"/>
    </row>
    <row r="22" spans="1:12" ht="13.5">
      <c r="A22" s="300"/>
      <c r="B22" s="86"/>
      <c r="C22" s="86"/>
      <c r="D22" s="86"/>
      <c r="E22" s="86"/>
      <c r="F22" s="86"/>
      <c r="G22" s="86"/>
      <c r="H22" s="86"/>
      <c r="I22" s="86"/>
      <c r="J22" s="86"/>
      <c r="L22" s="301"/>
    </row>
    <row r="23" spans="1:12" ht="14.25">
      <c r="A23" s="300"/>
      <c r="B23" s="86"/>
      <c r="C23" s="86"/>
      <c r="D23" s="86"/>
      <c r="E23" s="86"/>
      <c r="F23" s="86"/>
      <c r="G23" s="86"/>
      <c r="H23" s="86"/>
      <c r="I23" s="86"/>
      <c r="J23" s="86"/>
      <c r="K23" s="305" t="s">
        <v>508</v>
      </c>
      <c r="L23" s="301"/>
    </row>
    <row r="24" spans="1:12" ht="13.5">
      <c r="A24" s="300"/>
      <c r="B24" s="86"/>
      <c r="C24" s="86"/>
      <c r="D24" s="86"/>
      <c r="E24" s="86"/>
      <c r="F24" s="86"/>
      <c r="G24" s="86"/>
      <c r="H24" s="86"/>
      <c r="I24" s="86"/>
      <c r="J24" s="86"/>
      <c r="L24" s="301"/>
    </row>
    <row r="25" spans="1:12" ht="13.5">
      <c r="A25" s="300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301"/>
    </row>
    <row r="26" spans="1:12" ht="13.5">
      <c r="A26" s="300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301"/>
    </row>
    <row r="27" spans="1:12" ht="13.5">
      <c r="A27" s="300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301"/>
    </row>
    <row r="28" spans="1:12" ht="13.5">
      <c r="A28" s="300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301"/>
    </row>
    <row r="29" spans="1:12" ht="13.5">
      <c r="A29" s="300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301"/>
    </row>
    <row r="30" spans="1:12" ht="13.5">
      <c r="A30" s="300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301"/>
    </row>
    <row r="31" spans="1:12" ht="18.75">
      <c r="A31" s="300"/>
      <c r="B31" s="86"/>
      <c r="C31" s="86"/>
      <c r="D31" s="86"/>
      <c r="E31" s="86"/>
      <c r="F31" s="306"/>
      <c r="G31" s="86"/>
      <c r="H31" s="86"/>
      <c r="I31" s="86"/>
      <c r="J31" s="86"/>
      <c r="K31" s="86"/>
      <c r="L31" s="301"/>
    </row>
    <row r="32" spans="1:12" ht="13.5">
      <c r="A32" s="300"/>
      <c r="B32" s="86"/>
      <c r="C32" s="86"/>
      <c r="D32" s="86"/>
      <c r="E32" s="86"/>
      <c r="F32" s="307"/>
      <c r="G32" s="86"/>
      <c r="H32" s="86"/>
      <c r="I32" s="86"/>
      <c r="J32" s="86"/>
      <c r="K32" s="86"/>
      <c r="L32" s="308"/>
    </row>
    <row r="33" spans="1:12" ht="13.5">
      <c r="A33" s="300"/>
      <c r="B33" s="86"/>
      <c r="C33" s="86"/>
      <c r="D33" s="86"/>
      <c r="E33" s="309"/>
      <c r="F33" s="86"/>
      <c r="G33" s="86"/>
      <c r="H33" s="307"/>
      <c r="I33" s="310" t="s">
        <v>341</v>
      </c>
      <c r="K33" s="86"/>
      <c r="L33" s="301"/>
    </row>
    <row r="34" spans="1:12" ht="13.5">
      <c r="A34" s="300" t="s">
        <v>342</v>
      </c>
      <c r="B34" s="86"/>
      <c r="C34" s="86"/>
      <c r="D34" s="86"/>
      <c r="E34" s="86"/>
      <c r="F34" s="311"/>
      <c r="G34" s="86"/>
      <c r="H34" s="86"/>
      <c r="J34" s="86" t="s">
        <v>343</v>
      </c>
      <c r="K34" s="86"/>
      <c r="L34" s="301"/>
    </row>
    <row r="35" spans="1:12" ht="13.5">
      <c r="A35" s="300"/>
      <c r="B35" s="86"/>
      <c r="C35" s="86"/>
      <c r="D35" s="86"/>
      <c r="E35" s="86"/>
      <c r="F35" s="311"/>
      <c r="G35" s="86"/>
      <c r="H35" s="86"/>
      <c r="J35" s="86" t="s">
        <v>344</v>
      </c>
      <c r="K35" s="86"/>
      <c r="L35" s="301"/>
    </row>
    <row r="36" spans="1:12" ht="13.5">
      <c r="A36" s="300"/>
      <c r="B36" s="86"/>
      <c r="C36" s="86"/>
      <c r="D36" s="86"/>
      <c r="E36" s="86"/>
      <c r="F36" s="86"/>
      <c r="G36" s="86"/>
      <c r="H36" s="86"/>
      <c r="J36" t="s">
        <v>345</v>
      </c>
      <c r="K36" s="86"/>
      <c r="L36" s="301"/>
    </row>
    <row r="37" spans="1:12" ht="14.25" thickBo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ht="14.25" thickTop="1"/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25390625" style="1" customWidth="1"/>
    <col min="3" max="3" width="9.75390625" style="1" bestFit="1" customWidth="1"/>
    <col min="4" max="4" width="7.25390625" style="1" customWidth="1"/>
    <col min="5" max="5" width="9.75390625" style="1" bestFit="1" customWidth="1"/>
    <col min="6" max="6" width="7.25390625" style="1" customWidth="1"/>
    <col min="7" max="7" width="7.625" style="1" customWidth="1"/>
    <col min="8" max="8" width="7.25390625" style="1" customWidth="1"/>
    <col min="9" max="9" width="7.625" style="1" customWidth="1"/>
    <col min="10" max="10" width="7.25390625" style="1" customWidth="1"/>
    <col min="11" max="11" width="7.625" style="1" customWidth="1"/>
    <col min="12" max="12" width="7.25390625" style="1" customWidth="1"/>
    <col min="13" max="13" width="7.625" style="1" customWidth="1"/>
    <col min="14" max="14" width="7.25390625" style="1" customWidth="1"/>
    <col min="15" max="15" width="7.625" style="1" customWidth="1"/>
    <col min="16" max="16" width="7.25390625" style="1" customWidth="1"/>
    <col min="17" max="17" width="7.50390625" style="1" customWidth="1"/>
    <col min="18" max="18" width="7.25390625" style="1" customWidth="1"/>
    <col min="19" max="19" width="7.75390625" style="1" customWidth="1"/>
    <col min="20" max="16384" width="9.00390625" style="1" customWidth="1"/>
  </cols>
  <sheetData>
    <row r="1" spans="1:22" ht="15" customHeight="1">
      <c r="A1" s="145">
        <v>43084</v>
      </c>
      <c r="B1" s="485" t="s">
        <v>65</v>
      </c>
      <c r="C1" s="486"/>
      <c r="D1" s="486"/>
      <c r="E1" s="487"/>
      <c r="F1" s="2" t="s">
        <v>33</v>
      </c>
      <c r="G1" s="492"/>
      <c r="H1" s="492"/>
      <c r="I1" s="493"/>
      <c r="J1" s="2" t="s">
        <v>7</v>
      </c>
      <c r="K1" s="488">
        <f>'秋田'!K1</f>
        <v>0</v>
      </c>
      <c r="L1" s="489"/>
      <c r="M1" s="68" t="s">
        <v>34</v>
      </c>
      <c r="N1" s="485" t="s">
        <v>9</v>
      </c>
      <c r="O1" s="486"/>
      <c r="P1" s="487"/>
      <c r="Q1" s="485" t="s">
        <v>10</v>
      </c>
      <c r="R1" s="486"/>
      <c r="S1" s="487"/>
      <c r="T1" s="67"/>
      <c r="U1" s="21"/>
      <c r="V1" s="21"/>
    </row>
    <row r="2" spans="1:22" ht="22.5" customHeight="1">
      <c r="A2" s="288" t="s">
        <v>338</v>
      </c>
      <c r="B2" s="494">
        <f>'秋田'!B2</f>
        <v>0</v>
      </c>
      <c r="C2" s="495"/>
      <c r="D2" s="495"/>
      <c r="E2" s="496"/>
      <c r="F2" s="471">
        <f>'秋田'!F2</f>
        <v>0</v>
      </c>
      <c r="G2" s="472"/>
      <c r="H2" s="472"/>
      <c r="I2" s="473"/>
      <c r="J2" s="477">
        <f>'秋田'!J2</f>
        <v>0</v>
      </c>
      <c r="K2" s="478"/>
      <c r="L2" s="479"/>
      <c r="M2" s="490">
        <f>'秋田'!M2</f>
        <v>0</v>
      </c>
      <c r="N2" s="465">
        <f>'秋田'!P1</f>
        <v>0</v>
      </c>
      <c r="O2" s="466"/>
      <c r="P2" s="467"/>
      <c r="Q2" s="463">
        <f>'秋田'!R2</f>
        <v>0</v>
      </c>
      <c r="R2" s="463"/>
      <c r="S2" s="463"/>
      <c r="T2" s="462"/>
      <c r="U2" s="21"/>
      <c r="V2" s="21"/>
    </row>
    <row r="3" spans="1:22" ht="18" customHeight="1">
      <c r="A3" s="288" t="s">
        <v>328</v>
      </c>
      <c r="B3" s="497"/>
      <c r="C3" s="498"/>
      <c r="D3" s="498"/>
      <c r="E3" s="499"/>
      <c r="F3" s="474"/>
      <c r="G3" s="475"/>
      <c r="H3" s="475"/>
      <c r="I3" s="476"/>
      <c r="J3" s="480"/>
      <c r="K3" s="481"/>
      <c r="L3" s="482"/>
      <c r="M3" s="491"/>
      <c r="N3" s="468"/>
      <c r="O3" s="469"/>
      <c r="P3" s="470"/>
      <c r="Q3" s="464"/>
      <c r="R3" s="464"/>
      <c r="S3" s="464"/>
      <c r="T3" s="462"/>
      <c r="U3" s="21"/>
      <c r="V3" s="21"/>
    </row>
    <row r="4" spans="1:22" s="30" customFormat="1" ht="21.75" customHeight="1">
      <c r="A4" s="289" t="s">
        <v>340</v>
      </c>
      <c r="B4" s="483" t="s">
        <v>329</v>
      </c>
      <c r="C4" s="484"/>
      <c r="D4" s="483" t="s">
        <v>330</v>
      </c>
      <c r="E4" s="484"/>
      <c r="F4" s="483" t="s">
        <v>331</v>
      </c>
      <c r="G4" s="484"/>
      <c r="H4" s="483" t="s">
        <v>332</v>
      </c>
      <c r="I4" s="484"/>
      <c r="J4" s="483" t="s">
        <v>333</v>
      </c>
      <c r="K4" s="484"/>
      <c r="L4" s="483" t="s">
        <v>334</v>
      </c>
      <c r="M4" s="484"/>
      <c r="N4" s="483" t="s">
        <v>335</v>
      </c>
      <c r="O4" s="484"/>
      <c r="P4" s="483" t="s">
        <v>336</v>
      </c>
      <c r="Q4" s="484"/>
      <c r="R4" s="483" t="s">
        <v>337</v>
      </c>
      <c r="S4" s="484"/>
      <c r="T4" s="31"/>
      <c r="U4" s="31"/>
      <c r="V4" s="31"/>
    </row>
    <row r="5" spans="1:22" s="30" customFormat="1" ht="24.75" customHeight="1">
      <c r="A5" s="335" t="s">
        <v>0</v>
      </c>
      <c r="B5" s="290">
        <f>D5+F5+H5+J5+L5+N5+P5+R5</f>
        <v>106430</v>
      </c>
      <c r="C5" s="314">
        <f>E5+G5+I5+K5+M5+O5+Q5+S5</f>
        <v>0</v>
      </c>
      <c r="D5" s="290">
        <f>'秋田'!D32</f>
        <v>82150</v>
      </c>
      <c r="E5" s="314">
        <f>'秋田'!E32</f>
        <v>0</v>
      </c>
      <c r="F5" s="290">
        <f>'秋田'!I32</f>
        <v>13180</v>
      </c>
      <c r="G5" s="314">
        <f>'秋田'!J32</f>
        <v>0</v>
      </c>
      <c r="H5" s="290">
        <f>'秋田'!N17</f>
        <v>8520</v>
      </c>
      <c r="I5" s="314">
        <f>'秋田'!O17</f>
        <v>0</v>
      </c>
      <c r="J5" s="290">
        <f>SUM('秋田'!S8:S12)</f>
        <v>1690</v>
      </c>
      <c r="K5" s="314">
        <f>SUM('秋田'!T8:T12)</f>
        <v>0</v>
      </c>
      <c r="L5" s="290">
        <f>'秋田'!S14</f>
        <v>0</v>
      </c>
      <c r="M5" s="314">
        <f>'秋田'!T14</f>
        <v>0</v>
      </c>
      <c r="N5" s="290">
        <f>'秋田'!S16</f>
        <v>890</v>
      </c>
      <c r="O5" s="314">
        <f>'秋田'!T16</f>
        <v>0</v>
      </c>
      <c r="P5" s="290"/>
      <c r="Q5" s="319"/>
      <c r="R5" s="290"/>
      <c r="S5" s="314"/>
      <c r="T5" s="31"/>
      <c r="U5" s="31"/>
      <c r="V5" s="31"/>
    </row>
    <row r="6" spans="1:20" s="30" customFormat="1" ht="24.75" customHeight="1">
      <c r="A6" s="293" t="s">
        <v>92</v>
      </c>
      <c r="B6" s="291">
        <f aca="true" t="shared" si="0" ref="B6:B20">D6+F6+H6+J6+L6+N6+P6+R6</f>
        <v>7380</v>
      </c>
      <c r="C6" s="312">
        <f>E6+G6+I6+K6+M6+O6+Q6+S6</f>
        <v>0</v>
      </c>
      <c r="D6" s="291">
        <f>'潟上・男鹿・南秋田・能代・山本'!D11</f>
        <v>7250</v>
      </c>
      <c r="E6" s="312">
        <f>'潟上・男鹿・南秋田・能代・山本'!E11</f>
        <v>0</v>
      </c>
      <c r="F6" s="291"/>
      <c r="G6" s="315"/>
      <c r="H6" s="291">
        <f>'潟上・男鹿・南秋田・能代・山本'!N11</f>
        <v>130</v>
      </c>
      <c r="I6" s="312">
        <f>'潟上・男鹿・南秋田・能代・山本'!O11</f>
        <v>0</v>
      </c>
      <c r="J6" s="291"/>
      <c r="K6" s="315"/>
      <c r="L6" s="291"/>
      <c r="M6" s="315"/>
      <c r="N6" s="291"/>
      <c r="O6" s="315"/>
      <c r="P6" s="291"/>
      <c r="Q6" s="315"/>
      <c r="R6" s="292"/>
      <c r="S6" s="312"/>
      <c r="T6" s="31"/>
    </row>
    <row r="7" spans="1:20" s="30" customFormat="1" ht="24.75" customHeight="1">
      <c r="A7" s="293" t="s">
        <v>74</v>
      </c>
      <c r="B7" s="291">
        <f t="shared" si="0"/>
        <v>10340</v>
      </c>
      <c r="C7" s="312">
        <f>E7+G7+I7+K7+M7+O7+Q7+S7</f>
        <v>0</v>
      </c>
      <c r="D7" s="291">
        <f>'潟上・男鹿・南秋田・能代・山本'!D20</f>
        <v>9430</v>
      </c>
      <c r="E7" s="312">
        <f>'潟上・男鹿・南秋田・能代・山本'!E20</f>
        <v>0</v>
      </c>
      <c r="F7" s="291">
        <f>'潟上・男鹿・南秋田・能代・山本'!I20</f>
        <v>910</v>
      </c>
      <c r="G7" s="312">
        <f>'潟上・男鹿・南秋田・能代・山本'!J20</f>
        <v>0</v>
      </c>
      <c r="H7" s="291">
        <f>'潟上・男鹿・南秋田・能代・山本'!N20</f>
        <v>0</v>
      </c>
      <c r="I7" s="312">
        <f>'潟上・男鹿・南秋田・能代・山本'!O20</f>
        <v>0</v>
      </c>
      <c r="J7" s="291"/>
      <c r="K7" s="315"/>
      <c r="L7" s="291"/>
      <c r="M7" s="315"/>
      <c r="N7" s="291"/>
      <c r="O7" s="315"/>
      <c r="P7" s="291"/>
      <c r="Q7" s="315"/>
      <c r="R7" s="292"/>
      <c r="S7" s="312"/>
      <c r="T7" s="31"/>
    </row>
    <row r="8" spans="1:20" s="30" customFormat="1" ht="24" customHeight="1">
      <c r="A8" s="293" t="s">
        <v>93</v>
      </c>
      <c r="B8" s="291">
        <f t="shared" si="0"/>
        <v>6620</v>
      </c>
      <c r="C8" s="312">
        <f>E8</f>
        <v>0</v>
      </c>
      <c r="D8" s="291">
        <f>'潟上・男鹿・南秋田・能代・山本'!D28</f>
        <v>6620</v>
      </c>
      <c r="E8" s="312">
        <f>'潟上・男鹿・南秋田・能代・山本'!E28</f>
        <v>0</v>
      </c>
      <c r="F8" s="291"/>
      <c r="G8" s="312"/>
      <c r="H8" s="291"/>
      <c r="I8" s="312"/>
      <c r="J8" s="291"/>
      <c r="K8" s="312"/>
      <c r="L8" s="291"/>
      <c r="M8" s="315"/>
      <c r="N8" s="291"/>
      <c r="O8" s="315"/>
      <c r="P8" s="291"/>
      <c r="Q8" s="315"/>
      <c r="R8" s="292"/>
      <c r="S8" s="312"/>
      <c r="T8" s="31"/>
    </row>
    <row r="9" spans="1:20" s="30" customFormat="1" ht="24.75" customHeight="1">
      <c r="A9" s="293" t="s">
        <v>68</v>
      </c>
      <c r="B9" s="291">
        <f aca="true" t="shared" si="1" ref="B9:C11">D9+F9+H9+J9+L9+N9+P9+R9</f>
        <v>12010</v>
      </c>
      <c r="C9" s="312">
        <f t="shared" si="1"/>
        <v>0</v>
      </c>
      <c r="D9" s="291">
        <f>'潟上・男鹿・南秋田・能代・山本'!D37</f>
        <v>7430</v>
      </c>
      <c r="E9" s="312">
        <f>'潟上・男鹿・南秋田・能代・山本'!E37</f>
        <v>0</v>
      </c>
      <c r="F9" s="291">
        <f>'潟上・男鹿・南秋田・能代・山本'!I37</f>
        <v>2650</v>
      </c>
      <c r="G9" s="312">
        <f>'潟上・男鹿・南秋田・能代・山本'!J37</f>
        <v>0</v>
      </c>
      <c r="H9" s="291">
        <f>'潟上・男鹿・南秋田・能代・山本'!N37</f>
        <v>1330</v>
      </c>
      <c r="I9" s="312">
        <f>'潟上・男鹿・南秋田・能代・山本'!O37</f>
        <v>0</v>
      </c>
      <c r="J9" s="291">
        <f>'潟上・男鹿・南秋田・能代・山本'!S37</f>
        <v>600</v>
      </c>
      <c r="K9" s="312">
        <f>'潟上・男鹿・南秋田・能代・山本'!T37</f>
        <v>0</v>
      </c>
      <c r="L9" s="291"/>
      <c r="M9" s="315"/>
      <c r="N9" s="291"/>
      <c r="O9" s="315"/>
      <c r="P9" s="291"/>
      <c r="Q9" s="315"/>
      <c r="R9" s="291"/>
      <c r="S9" s="312"/>
      <c r="T9" s="31"/>
    </row>
    <row r="10" spans="1:20" s="30" customFormat="1" ht="24.75" customHeight="1">
      <c r="A10" s="293" t="s">
        <v>69</v>
      </c>
      <c r="B10" s="291">
        <f t="shared" si="1"/>
        <v>5160</v>
      </c>
      <c r="C10" s="312">
        <f t="shared" si="1"/>
        <v>0</v>
      </c>
      <c r="D10" s="291">
        <f>'潟上・男鹿・南秋田・能代・山本'!D47</f>
        <v>5050</v>
      </c>
      <c r="E10" s="312">
        <f>'潟上・男鹿・南秋田・能代・山本'!E47</f>
        <v>0</v>
      </c>
      <c r="F10" s="291">
        <f>'潟上・男鹿・南秋田・能代・山本'!I47</f>
        <v>110</v>
      </c>
      <c r="G10" s="312">
        <f>'潟上・男鹿・南秋田・能代・山本'!J47</f>
        <v>0</v>
      </c>
      <c r="H10" s="291">
        <f>'市郡別合計'!H8</f>
        <v>0</v>
      </c>
      <c r="I10" s="312"/>
      <c r="J10" s="291"/>
      <c r="K10" s="315"/>
      <c r="L10" s="291"/>
      <c r="M10" s="315"/>
      <c r="N10" s="291">
        <f>'潟上・男鹿・南秋田・能代・山本'!S47</f>
        <v>0</v>
      </c>
      <c r="O10" s="315">
        <f>'潟上・男鹿・南秋田・能代・山本'!T47</f>
        <v>0</v>
      </c>
      <c r="P10" s="291"/>
      <c r="Q10" s="315"/>
      <c r="R10" s="292"/>
      <c r="S10" s="312"/>
      <c r="T10" s="31"/>
    </row>
    <row r="11" spans="1:20" s="30" customFormat="1" ht="24.75" customHeight="1">
      <c r="A11" s="293" t="s">
        <v>66</v>
      </c>
      <c r="B11" s="291">
        <f t="shared" si="1"/>
        <v>30290</v>
      </c>
      <c r="C11" s="312">
        <f t="shared" si="1"/>
        <v>0</v>
      </c>
      <c r="D11" s="291">
        <f>'横手・湯沢・雄勝'!D19</f>
        <v>21490</v>
      </c>
      <c r="E11" s="312">
        <f>'横手・湯沢・雄勝'!E19</f>
        <v>0</v>
      </c>
      <c r="F11" s="291">
        <f>'横手・湯沢・雄勝'!I19</f>
        <v>1770</v>
      </c>
      <c r="G11" s="312">
        <f>'横手・湯沢・雄勝'!J19</f>
        <v>0</v>
      </c>
      <c r="H11" s="291">
        <f>'横手・湯沢・雄勝'!N19</f>
        <v>5560</v>
      </c>
      <c r="I11" s="312">
        <f>'横手・湯沢・雄勝'!O19</f>
        <v>0</v>
      </c>
      <c r="J11" s="291">
        <f>'横手・湯沢・雄勝'!S19-'横手・湯沢・雄勝'!S10</f>
        <v>1300</v>
      </c>
      <c r="K11" s="316">
        <f>'横手・湯沢・雄勝'!T9+'横手・湯沢・雄勝'!T13+'横手・湯沢・雄勝'!T14</f>
        <v>0</v>
      </c>
      <c r="L11" s="291"/>
      <c r="M11" s="315"/>
      <c r="N11" s="291">
        <f>'横手・湯沢・雄勝'!S10</f>
        <v>170</v>
      </c>
      <c r="O11" s="315">
        <f>'横手・湯沢・雄勝'!T10</f>
        <v>0</v>
      </c>
      <c r="P11" s="291"/>
      <c r="Q11" s="315"/>
      <c r="R11" s="292"/>
      <c r="S11" s="312"/>
      <c r="T11" s="31"/>
    </row>
    <row r="12" spans="1:20" s="30" customFormat="1" ht="24.75" customHeight="1">
      <c r="A12" s="293" t="s">
        <v>32</v>
      </c>
      <c r="B12" s="291">
        <f t="shared" si="0"/>
        <v>15210</v>
      </c>
      <c r="C12" s="312">
        <f>E12+G12+I12+K12+M12+O12+Q12+S12</f>
        <v>0</v>
      </c>
      <c r="D12" s="291">
        <f>'横手・湯沢・雄勝'!D31</f>
        <v>10320</v>
      </c>
      <c r="E12" s="312">
        <f>'横手・湯沢・雄勝'!E31</f>
        <v>0</v>
      </c>
      <c r="F12" s="291">
        <f>'横手・湯沢・雄勝'!I31</f>
        <v>850</v>
      </c>
      <c r="G12" s="312">
        <f>'横手・湯沢・雄勝'!J31</f>
        <v>0</v>
      </c>
      <c r="H12" s="291">
        <f>'横手・湯沢・雄勝'!N31</f>
        <v>2210</v>
      </c>
      <c r="I12" s="312">
        <f>'横手・湯沢・雄勝'!O31</f>
        <v>0</v>
      </c>
      <c r="J12" s="291">
        <f>'横手・湯沢・雄勝'!S23</f>
        <v>1640</v>
      </c>
      <c r="K12" s="312">
        <f>'横手・湯沢・雄勝'!T23</f>
        <v>0</v>
      </c>
      <c r="L12" s="291"/>
      <c r="M12" s="315"/>
      <c r="N12" s="291"/>
      <c r="O12" s="315"/>
      <c r="P12" s="291">
        <f>'横手・湯沢・雄勝'!S24+'横手・湯沢・雄勝'!S29+'横手・湯沢・雄勝'!S30</f>
        <v>190</v>
      </c>
      <c r="Q12" s="315">
        <f>'横手・湯沢・雄勝'!T24+'横手・湯沢・雄勝'!T29+'横手・湯沢・雄勝'!T30</f>
        <v>0</v>
      </c>
      <c r="R12" s="292"/>
      <c r="S12" s="312"/>
      <c r="T12" s="31"/>
    </row>
    <row r="13" spans="1:20" s="30" customFormat="1" ht="24.75" customHeight="1">
      <c r="A13" s="293" t="s">
        <v>75</v>
      </c>
      <c r="B13" s="291">
        <f t="shared" si="0"/>
        <v>4180</v>
      </c>
      <c r="C13" s="312">
        <f>E13+G13+I13+K13+M13+O13+Q13+S13</f>
        <v>0</v>
      </c>
      <c r="D13" s="291">
        <f>'横手・湯沢・雄勝'!D38</f>
        <v>3330</v>
      </c>
      <c r="E13" s="312">
        <f>'横手・湯沢・雄勝'!E38</f>
        <v>0</v>
      </c>
      <c r="F13" s="291"/>
      <c r="G13" s="315"/>
      <c r="H13" s="291">
        <f>'横手・湯沢・雄勝'!N38</f>
        <v>850</v>
      </c>
      <c r="I13" s="312">
        <f>'横手・湯沢・雄勝'!O38</f>
        <v>0</v>
      </c>
      <c r="J13" s="291"/>
      <c r="K13" s="315"/>
      <c r="L13" s="291"/>
      <c r="M13" s="315"/>
      <c r="N13" s="291"/>
      <c r="O13" s="315"/>
      <c r="P13" s="291">
        <f>'横手・湯沢・雄勝'!S38</f>
        <v>0</v>
      </c>
      <c r="Q13" s="315">
        <f>'横手・湯沢・雄勝'!T38</f>
        <v>0</v>
      </c>
      <c r="R13" s="292"/>
      <c r="S13" s="312"/>
      <c r="T13" s="31"/>
    </row>
    <row r="14" spans="1:20" s="30" customFormat="1" ht="24.75" customHeight="1">
      <c r="A14" s="293" t="s">
        <v>94</v>
      </c>
      <c r="B14" s="291">
        <f t="shared" si="0"/>
        <v>25500</v>
      </c>
      <c r="C14" s="312">
        <f>E14+G14+I14+K14+M14+O14+Q14+S14</f>
        <v>0</v>
      </c>
      <c r="D14" s="291">
        <f>'大仙・仙北'!D20</f>
        <v>21080</v>
      </c>
      <c r="E14" s="312">
        <f>'大仙・仙北'!E20</f>
        <v>0</v>
      </c>
      <c r="F14" s="291">
        <f>'大仙・仙北'!I20</f>
        <v>1570</v>
      </c>
      <c r="G14" s="312">
        <f>'大仙・仙北'!J20</f>
        <v>0</v>
      </c>
      <c r="H14" s="291">
        <f>'大仙・仙北'!N20</f>
        <v>2850</v>
      </c>
      <c r="I14" s="312">
        <f>'大仙・仙北'!O20</f>
        <v>0</v>
      </c>
      <c r="J14" s="291">
        <f>'大仙・仙北'!S20</f>
        <v>0</v>
      </c>
      <c r="K14" s="312">
        <f>'大仙・仙北'!T20</f>
        <v>0</v>
      </c>
      <c r="L14" s="291"/>
      <c r="M14" s="315"/>
      <c r="N14" s="291"/>
      <c r="O14" s="315"/>
      <c r="P14" s="291"/>
      <c r="Q14" s="315"/>
      <c r="R14" s="292"/>
      <c r="S14" s="312"/>
      <c r="T14" s="31"/>
    </row>
    <row r="15" spans="1:20" s="30" customFormat="1" ht="24.75" customHeight="1">
      <c r="A15" s="293" t="s">
        <v>146</v>
      </c>
      <c r="B15" s="291">
        <f>D15+F15+H15</f>
        <v>8510</v>
      </c>
      <c r="C15" s="312">
        <f>E15+G15+I15</f>
        <v>0</v>
      </c>
      <c r="D15" s="291">
        <f>'大仙・仙北'!D28</f>
        <v>7950</v>
      </c>
      <c r="E15" s="312">
        <f>'大仙・仙北'!E28</f>
        <v>0</v>
      </c>
      <c r="F15" s="291">
        <f>'大仙・仙北'!I28</f>
        <v>0</v>
      </c>
      <c r="G15" s="312">
        <f>'大仙・仙北'!J28</f>
        <v>0</v>
      </c>
      <c r="H15" s="291">
        <f>'大仙・仙北'!N28</f>
        <v>560</v>
      </c>
      <c r="I15" s="312">
        <f>'大仙・仙北'!O28</f>
        <v>0</v>
      </c>
      <c r="J15" s="291">
        <f>'大仙・仙北'!S28</f>
        <v>0</v>
      </c>
      <c r="K15" s="312"/>
      <c r="L15" s="291"/>
      <c r="M15" s="315"/>
      <c r="N15" s="291"/>
      <c r="O15" s="315"/>
      <c r="P15" s="291"/>
      <c r="Q15" s="315"/>
      <c r="R15" s="292"/>
      <c r="S15" s="312"/>
      <c r="T15" s="31"/>
    </row>
    <row r="16" spans="1:20" s="30" customFormat="1" ht="24.75" customHeight="1">
      <c r="A16" s="293" t="s">
        <v>67</v>
      </c>
      <c r="B16" s="291">
        <f t="shared" si="0"/>
        <v>5060</v>
      </c>
      <c r="C16" s="312">
        <f>E16+G16+I16+K16+M16+O16+Q16+S16</f>
        <v>0</v>
      </c>
      <c r="D16" s="291">
        <f>'大仙・仙北'!D35</f>
        <v>5060</v>
      </c>
      <c r="E16" s="312">
        <f>'大仙・仙北'!E35</f>
        <v>0</v>
      </c>
      <c r="F16" s="291">
        <f>'大仙・仙北'!I35</f>
        <v>0</v>
      </c>
      <c r="G16" s="312">
        <f>'大仙・仙北'!J35</f>
        <v>0</v>
      </c>
      <c r="H16" s="291">
        <f>'大仙・仙北'!N35</f>
        <v>0</v>
      </c>
      <c r="I16" s="312">
        <f>'大仙・仙北'!O35</f>
        <v>0</v>
      </c>
      <c r="J16" s="291">
        <f>'大仙・仙北'!S35</f>
        <v>0</v>
      </c>
      <c r="K16" s="312">
        <f>'大仙・仙北'!T35</f>
        <v>0</v>
      </c>
      <c r="L16" s="291"/>
      <c r="M16" s="315"/>
      <c r="N16" s="291"/>
      <c r="O16" s="315"/>
      <c r="P16" s="291"/>
      <c r="Q16" s="315"/>
      <c r="R16" s="292"/>
      <c r="S16" s="312"/>
      <c r="T16" s="31"/>
    </row>
    <row r="17" spans="1:20" s="30" customFormat="1" ht="24.75" customHeight="1">
      <c r="A17" s="293" t="s">
        <v>95</v>
      </c>
      <c r="B17" s="291">
        <f t="shared" si="0"/>
        <v>23210</v>
      </c>
      <c r="C17" s="312">
        <f>E17+G17+I17+K17+M17+O17+Q17+S17</f>
        <v>0</v>
      </c>
      <c r="D17" s="291">
        <f>'由利本荘・にかほ'!D24</f>
        <v>18390</v>
      </c>
      <c r="E17" s="312">
        <f>'由利本荘・にかほ'!E24</f>
        <v>0</v>
      </c>
      <c r="F17" s="291">
        <f>'由利本荘・にかほ'!I24</f>
        <v>2070</v>
      </c>
      <c r="G17" s="312">
        <f>'由利本荘・にかほ'!J24</f>
        <v>0</v>
      </c>
      <c r="H17" s="291">
        <f>'由利本荘・にかほ'!N24</f>
        <v>2720</v>
      </c>
      <c r="I17" s="312">
        <f>'由利本荘・にかほ'!O24</f>
        <v>0</v>
      </c>
      <c r="J17" s="291"/>
      <c r="K17" s="312"/>
      <c r="L17" s="291"/>
      <c r="M17" s="315"/>
      <c r="N17" s="291">
        <f>'由利本荘・にかほ'!S19</f>
        <v>30</v>
      </c>
      <c r="O17" s="315">
        <f>'由利本荘・にかほ'!T19</f>
        <v>0</v>
      </c>
      <c r="P17" s="291">
        <f>'由利本荘・にかほ'!S9</f>
        <v>0</v>
      </c>
      <c r="Q17" s="315">
        <f>'由利本荘・にかほ'!T9</f>
        <v>0</v>
      </c>
      <c r="R17" s="294"/>
      <c r="S17" s="312"/>
      <c r="T17" s="31"/>
    </row>
    <row r="18" spans="1:20" s="30" customFormat="1" ht="24.75" customHeight="1">
      <c r="A18" s="293" t="s">
        <v>148</v>
      </c>
      <c r="B18" s="291">
        <f t="shared" si="0"/>
        <v>7720</v>
      </c>
      <c r="C18" s="312">
        <f>E18+G18+I18+K18+M18+O18+Q18+S18</f>
        <v>0</v>
      </c>
      <c r="D18" s="291">
        <f>'由利本荘・にかほ'!D31</f>
        <v>7260</v>
      </c>
      <c r="E18" s="312">
        <f>'由利本荘・にかほ'!E31</f>
        <v>0</v>
      </c>
      <c r="F18" s="291">
        <f>'由利本荘・にかほ'!I31</f>
        <v>0</v>
      </c>
      <c r="G18" s="312">
        <f>'由利本荘・にかほ'!J31</f>
        <v>0</v>
      </c>
      <c r="H18" s="291">
        <f>'由利本荘・にかほ'!N31</f>
        <v>460</v>
      </c>
      <c r="I18" s="312">
        <f>'由利本荘・にかほ'!O31</f>
        <v>0</v>
      </c>
      <c r="J18" s="291"/>
      <c r="K18" s="315"/>
      <c r="L18" s="291"/>
      <c r="M18" s="315"/>
      <c r="N18" s="291">
        <f>'由利本荘・にかほ'!S31</f>
        <v>0</v>
      </c>
      <c r="O18" s="315">
        <f>'由利本荘・にかほ'!T31</f>
        <v>0</v>
      </c>
      <c r="P18" s="291"/>
      <c r="Q18" s="315"/>
      <c r="R18" s="294"/>
      <c r="S18" s="312"/>
      <c r="T18" s="31"/>
    </row>
    <row r="19" spans="1:20" s="30" customFormat="1" ht="24.75" customHeight="1">
      <c r="A19" s="293" t="s">
        <v>70</v>
      </c>
      <c r="B19" s="291">
        <f t="shared" si="0"/>
        <v>10980</v>
      </c>
      <c r="C19" s="312">
        <f>E19+G19+I19+K19+M19+O19+Q19+S19</f>
        <v>0</v>
      </c>
      <c r="D19" s="291">
        <f>'鹿角・北秋田'!D14</f>
        <v>6340</v>
      </c>
      <c r="E19" s="312">
        <f>'鹿角・北秋田'!E14</f>
        <v>0</v>
      </c>
      <c r="F19" s="291">
        <f>'鹿角・北秋田'!I14</f>
        <v>880</v>
      </c>
      <c r="G19" s="312">
        <f>'鹿角・北秋田'!J14</f>
        <v>0</v>
      </c>
      <c r="H19" s="291">
        <f>'鹿角・北秋田'!N14</f>
        <v>1800</v>
      </c>
      <c r="I19" s="312">
        <f>'鹿角・北秋田'!O14</f>
        <v>0</v>
      </c>
      <c r="J19" s="291"/>
      <c r="K19" s="315"/>
      <c r="L19" s="291"/>
      <c r="M19" s="315"/>
      <c r="N19" s="291"/>
      <c r="O19" s="315"/>
      <c r="P19" s="291"/>
      <c r="Q19" s="315"/>
      <c r="R19" s="291">
        <f>'鹿角・北秋田'!A41</f>
        <v>1960</v>
      </c>
      <c r="S19" s="316">
        <f>'鹿角・北秋田'!J41+'鹿角・北秋田'!O41</f>
        <v>0</v>
      </c>
      <c r="T19" s="31"/>
    </row>
    <row r="20" spans="1:20" s="30" customFormat="1" ht="24.75" customHeight="1">
      <c r="A20" s="293" t="s">
        <v>71</v>
      </c>
      <c r="B20" s="291">
        <f t="shared" si="0"/>
        <v>1950</v>
      </c>
      <c r="C20" s="312">
        <f>E20+G20+I20+K20+M20+O20+Q20+S20</f>
        <v>0</v>
      </c>
      <c r="D20" s="291">
        <f>'鹿角・北秋田'!D20</f>
        <v>820</v>
      </c>
      <c r="E20" s="312">
        <f>'鹿角・北秋田'!E20</f>
        <v>0</v>
      </c>
      <c r="F20" s="291">
        <f>'鹿角・北秋田'!I20</f>
        <v>0</v>
      </c>
      <c r="G20" s="312">
        <f>'鹿角・北秋田'!J20</f>
        <v>0</v>
      </c>
      <c r="H20" s="291">
        <f>'鹿角・北秋田'!N20</f>
        <v>400</v>
      </c>
      <c r="I20" s="312">
        <f>'鹿角・北秋田'!O20</f>
        <v>0</v>
      </c>
      <c r="J20" s="291"/>
      <c r="K20" s="315"/>
      <c r="L20" s="291"/>
      <c r="M20" s="315"/>
      <c r="N20" s="291"/>
      <c r="O20" s="315"/>
      <c r="P20" s="291"/>
      <c r="Q20" s="315"/>
      <c r="R20" s="291">
        <f>'鹿角・北秋田'!A43</f>
        <v>730</v>
      </c>
      <c r="S20" s="316">
        <f>'鹿角・北秋田'!J43+'鹿角・北秋田'!O43</f>
        <v>0</v>
      </c>
      <c r="T20" s="31"/>
    </row>
    <row r="21" spans="1:20" s="30" customFormat="1" ht="24.75" customHeight="1">
      <c r="A21" s="336" t="s">
        <v>96</v>
      </c>
      <c r="B21" s="291">
        <f>D21+F21+H21+J21+L21+N21+P21+R21</f>
        <v>11220</v>
      </c>
      <c r="C21" s="313">
        <f>E21+G21+I21+K21+S21</f>
        <v>0</v>
      </c>
      <c r="D21" s="295">
        <f>'鹿角・北秋田'!D29</f>
        <v>7310</v>
      </c>
      <c r="E21" s="313">
        <f>'鹿角・北秋田'!E29</f>
        <v>0</v>
      </c>
      <c r="F21" s="295">
        <f>'鹿角・北秋田'!I29</f>
        <v>2180</v>
      </c>
      <c r="G21" s="313">
        <f>'鹿角・北秋田'!J29</f>
        <v>0</v>
      </c>
      <c r="H21" s="295">
        <f>'鹿角・北秋田'!N29</f>
        <v>380</v>
      </c>
      <c r="I21" s="313">
        <f>'鹿角・北秋田'!O29</f>
        <v>0</v>
      </c>
      <c r="J21" s="295">
        <f>'鹿角・北秋田'!S29</f>
        <v>0</v>
      </c>
      <c r="K21" s="313">
        <f>'鹿角・北秋田'!T29</f>
        <v>0</v>
      </c>
      <c r="L21" s="295"/>
      <c r="M21" s="317"/>
      <c r="N21" s="295"/>
      <c r="O21" s="317"/>
      <c r="P21" s="295"/>
      <c r="Q21" s="317"/>
      <c r="R21" s="295">
        <f>'鹿角・北秋田'!A46</f>
        <v>1350</v>
      </c>
      <c r="S21" s="321">
        <f>'鹿角・北秋田'!J46+'鹿角・北秋田'!O46+'鹿角・北秋田'!T46</f>
        <v>0</v>
      </c>
      <c r="T21" s="31"/>
    </row>
    <row r="22" spans="1:20" s="30" customFormat="1" ht="24.75" customHeight="1">
      <c r="A22" s="336" t="s">
        <v>73</v>
      </c>
      <c r="B22" s="295">
        <f>D22</f>
        <v>840</v>
      </c>
      <c r="C22" s="313">
        <f>E22+G22+I22+K22+M22+O22+Q22+S22</f>
        <v>0</v>
      </c>
      <c r="D22" s="295">
        <f>'鹿角・北秋田'!D34</f>
        <v>840</v>
      </c>
      <c r="E22" s="313">
        <f>'鹿角・北秋田'!E34</f>
        <v>0</v>
      </c>
      <c r="F22" s="295"/>
      <c r="G22" s="313"/>
      <c r="H22" s="295"/>
      <c r="I22" s="313"/>
      <c r="J22" s="295"/>
      <c r="K22" s="313"/>
      <c r="L22" s="295"/>
      <c r="M22" s="315"/>
      <c r="N22" s="291"/>
      <c r="O22" s="315"/>
      <c r="P22" s="295"/>
      <c r="Q22" s="317"/>
      <c r="R22" s="295"/>
      <c r="S22" s="313"/>
      <c r="T22" s="31"/>
    </row>
    <row r="23" spans="1:20" s="30" customFormat="1" ht="24" customHeight="1">
      <c r="A23" s="293" t="s">
        <v>72</v>
      </c>
      <c r="B23" s="291">
        <f>D23+F23+H23+J23+L23+N23+P23+R23</f>
        <v>34690</v>
      </c>
      <c r="C23" s="312">
        <f>E23+G23+I23+K23+M23+O23+Q23+S23</f>
        <v>0</v>
      </c>
      <c r="D23" s="291">
        <f>'大館'!D18</f>
        <v>7250</v>
      </c>
      <c r="E23" s="312">
        <f>'大館'!E18</f>
        <v>0</v>
      </c>
      <c r="F23" s="291">
        <f>'大館'!I18</f>
        <v>3990</v>
      </c>
      <c r="G23" s="312">
        <f>'大館'!J18</f>
        <v>0</v>
      </c>
      <c r="H23" s="291">
        <f>'大館'!N18</f>
        <v>1740</v>
      </c>
      <c r="I23" s="312">
        <f>'大館'!O18</f>
        <v>0</v>
      </c>
      <c r="J23" s="291">
        <f>'大館'!S9</f>
        <v>440</v>
      </c>
      <c r="K23" s="312">
        <f>'大館'!T9</f>
        <v>0</v>
      </c>
      <c r="L23" s="291"/>
      <c r="M23" s="318"/>
      <c r="N23" s="296">
        <f>'大館'!S10</f>
        <v>300</v>
      </c>
      <c r="O23" s="318">
        <f>'大館'!T10</f>
        <v>0</v>
      </c>
      <c r="P23" s="291"/>
      <c r="Q23" s="320"/>
      <c r="R23" s="291">
        <f>'大館'!A28</f>
        <v>20970</v>
      </c>
      <c r="S23" s="316">
        <f>'大館'!E28+'大館'!J28+'大館'!O28+'大館'!T28</f>
        <v>0</v>
      </c>
      <c r="T23" s="31"/>
    </row>
    <row r="24" spans="1:20" s="30" customFormat="1" ht="24.75" customHeight="1">
      <c r="A24" s="437" t="s">
        <v>339</v>
      </c>
      <c r="B24" s="297">
        <f>D24+F24+H24+J24+L24+N24+P24+R24</f>
        <v>327300</v>
      </c>
      <c r="C24" s="298">
        <f>E24+G24+I24+K24+M24+O24+Q24+S24</f>
        <v>0</v>
      </c>
      <c r="D24" s="297">
        <f aca="true" t="shared" si="2" ref="D24:R24">SUM(D5:D23)</f>
        <v>235370</v>
      </c>
      <c r="E24" s="298">
        <f>SUM(E5:E23)</f>
        <v>0</v>
      </c>
      <c r="F24" s="297">
        <f t="shared" si="2"/>
        <v>30160</v>
      </c>
      <c r="G24" s="298">
        <f>SUM(G5:G23)</f>
        <v>0</v>
      </c>
      <c r="H24" s="297">
        <f t="shared" si="2"/>
        <v>29510</v>
      </c>
      <c r="I24" s="298">
        <f>SUM(I5:I23)</f>
        <v>0</v>
      </c>
      <c r="J24" s="297">
        <f t="shared" si="2"/>
        <v>5670</v>
      </c>
      <c r="K24" s="298">
        <f>SUM(K5:K23)</f>
        <v>0</v>
      </c>
      <c r="L24" s="297">
        <f t="shared" si="2"/>
        <v>0</v>
      </c>
      <c r="M24" s="298">
        <f>SUM(M5:M23)</f>
        <v>0</v>
      </c>
      <c r="N24" s="297">
        <f t="shared" si="2"/>
        <v>1390</v>
      </c>
      <c r="O24" s="298">
        <f>SUM(O5:O23)</f>
        <v>0</v>
      </c>
      <c r="P24" s="297">
        <f t="shared" si="2"/>
        <v>190</v>
      </c>
      <c r="Q24" s="298">
        <f>SUM(Q5:Q23)</f>
        <v>0</v>
      </c>
      <c r="R24" s="297">
        <f t="shared" si="2"/>
        <v>25010</v>
      </c>
      <c r="S24" s="298">
        <f>SUM(S5:S23)</f>
        <v>0</v>
      </c>
      <c r="T24" s="31"/>
    </row>
    <row r="25" spans="1:20" ht="19.5" customHeight="1">
      <c r="A25" s="69"/>
      <c r="B25" s="31"/>
      <c r="C25" s="31"/>
      <c r="D25" s="70"/>
      <c r="E25" s="71"/>
      <c r="F25" s="31"/>
      <c r="G25" s="31"/>
      <c r="H25" s="70"/>
      <c r="I25" s="71"/>
      <c r="J25" s="31"/>
      <c r="K25" s="31"/>
      <c r="L25" s="31"/>
      <c r="M25" s="71"/>
      <c r="N25" s="31"/>
      <c r="O25" s="31"/>
      <c r="P25" s="31"/>
      <c r="Q25" s="31"/>
      <c r="R25" s="71"/>
      <c r="S25" s="31"/>
      <c r="T25" s="21"/>
    </row>
    <row r="26" spans="1:20" ht="19.5" customHeight="1">
      <c r="A26" s="69"/>
      <c r="B26" s="31"/>
      <c r="C26" s="31"/>
      <c r="D26" s="70"/>
      <c r="E26" s="71"/>
      <c r="F26" s="31"/>
      <c r="G26" s="31"/>
      <c r="H26" s="70"/>
      <c r="I26" s="71"/>
      <c r="J26" s="31"/>
      <c r="K26" s="31"/>
      <c r="L26" s="31"/>
      <c r="M26" s="71"/>
      <c r="N26" s="31"/>
      <c r="O26" s="31"/>
      <c r="P26" s="31"/>
      <c r="Q26" s="31"/>
      <c r="R26" s="71"/>
      <c r="S26" s="31"/>
      <c r="T26" s="21"/>
    </row>
    <row r="27" spans="1:20" ht="19.5" customHeight="1">
      <c r="A27" s="69"/>
      <c r="B27" s="31"/>
      <c r="C27" s="31"/>
      <c r="D27" s="70"/>
      <c r="E27" s="71"/>
      <c r="F27" s="31"/>
      <c r="G27" s="31"/>
      <c r="H27" s="70"/>
      <c r="I27" s="71"/>
      <c r="J27" s="31"/>
      <c r="K27" s="31"/>
      <c r="L27" s="31"/>
      <c r="M27" s="71"/>
      <c r="N27" s="31"/>
      <c r="O27" s="31"/>
      <c r="P27" s="31"/>
      <c r="Q27" s="31"/>
      <c r="R27" s="71"/>
      <c r="S27" s="31"/>
      <c r="T27" s="21"/>
    </row>
    <row r="28" spans="1:20" ht="19.5" customHeight="1">
      <c r="A28" s="31"/>
      <c r="B28" s="31"/>
      <c r="C28" s="31"/>
      <c r="D28" s="70"/>
      <c r="E28" s="71"/>
      <c r="F28" s="31"/>
      <c r="G28" s="31"/>
      <c r="H28" s="70"/>
      <c r="I28" s="71"/>
      <c r="J28" s="31"/>
      <c r="K28" s="31"/>
      <c r="L28" s="31"/>
      <c r="M28" s="71"/>
      <c r="N28" s="31"/>
      <c r="O28" s="31"/>
      <c r="P28" s="31"/>
      <c r="Q28" s="31"/>
      <c r="R28" s="71"/>
      <c r="S28" s="31"/>
      <c r="T28" s="21"/>
    </row>
    <row r="29" spans="1:20" ht="19.5" customHeight="1">
      <c r="A29" s="31"/>
      <c r="B29" s="31"/>
      <c r="C29" s="31"/>
      <c r="D29" s="70"/>
      <c r="E29" s="71"/>
      <c r="F29" s="31"/>
      <c r="G29" s="31"/>
      <c r="H29" s="70"/>
      <c r="I29" s="71"/>
      <c r="J29" s="31"/>
      <c r="K29" s="31"/>
      <c r="L29" s="31"/>
      <c r="M29" s="71"/>
      <c r="N29" s="31"/>
      <c r="O29" s="31"/>
      <c r="P29" s="31"/>
      <c r="Q29" s="31"/>
      <c r="R29" s="71"/>
      <c r="S29" s="31"/>
      <c r="T29" s="21"/>
    </row>
    <row r="30" spans="1:19" ht="19.5" customHeight="1">
      <c r="A30" s="31"/>
      <c r="B30" s="31"/>
      <c r="C30" s="31"/>
      <c r="D30" s="70"/>
      <c r="E30" s="71"/>
      <c r="F30" s="31"/>
      <c r="G30" s="31"/>
      <c r="H30" s="70"/>
      <c r="I30" s="71"/>
      <c r="J30" s="31"/>
      <c r="K30" s="31"/>
      <c r="L30" s="31"/>
      <c r="M30" s="31"/>
      <c r="N30" s="31"/>
      <c r="O30" s="31"/>
      <c r="P30" s="31"/>
      <c r="Q30" s="31"/>
      <c r="R30" s="71"/>
      <c r="S30" s="31"/>
    </row>
    <row r="31" spans="1:19" ht="19.5" customHeight="1">
      <c r="A31" s="31"/>
      <c r="B31" s="31"/>
      <c r="C31" s="31"/>
      <c r="D31" s="70"/>
      <c r="E31" s="71"/>
      <c r="F31" s="31"/>
      <c r="G31" s="31"/>
      <c r="H31" s="70"/>
      <c r="I31" s="71"/>
      <c r="J31" s="31"/>
      <c r="K31" s="31"/>
      <c r="L31" s="31"/>
      <c r="M31" s="31"/>
      <c r="N31" s="31"/>
      <c r="O31" s="31"/>
      <c r="P31" s="31"/>
      <c r="Q31" s="31"/>
      <c r="R31" s="71"/>
      <c r="S31" s="31"/>
    </row>
    <row r="32" spans="1:19" ht="19.5" customHeight="1">
      <c r="A32" s="30"/>
      <c r="B32" s="30"/>
      <c r="C32" s="30"/>
      <c r="D32" s="72"/>
      <c r="E32" s="73"/>
      <c r="F32" s="30"/>
      <c r="G32" s="30"/>
      <c r="H32" s="72"/>
      <c r="I32" s="73"/>
      <c r="J32" s="30"/>
      <c r="K32" s="30"/>
      <c r="L32" s="30"/>
      <c r="M32" s="30"/>
      <c r="N32" s="30"/>
      <c r="O32" s="30"/>
      <c r="P32" s="30"/>
      <c r="Q32" s="30"/>
      <c r="R32" s="73"/>
      <c r="S32" s="30"/>
    </row>
    <row r="33" spans="1:19" ht="19.5" customHeight="1">
      <c r="A33" s="30"/>
      <c r="B33" s="30"/>
      <c r="C33" s="30"/>
      <c r="D33" s="72"/>
      <c r="E33" s="73"/>
      <c r="F33" s="30"/>
      <c r="G33" s="30"/>
      <c r="H33" s="72"/>
      <c r="I33" s="73"/>
      <c r="J33" s="30"/>
      <c r="K33" s="30"/>
      <c r="L33" s="30"/>
      <c r="M33" s="30"/>
      <c r="N33" s="30"/>
      <c r="O33" s="30"/>
      <c r="P33" s="30"/>
      <c r="Q33" s="30"/>
      <c r="R33" s="73"/>
      <c r="S33" s="30"/>
    </row>
    <row r="34" spans="1:19" ht="19.5" customHeight="1">
      <c r="A34" s="30"/>
      <c r="B34" s="30"/>
      <c r="C34" s="30"/>
      <c r="D34" s="74"/>
      <c r="E34" s="73"/>
      <c r="F34" s="30"/>
      <c r="G34" s="30"/>
      <c r="H34" s="72"/>
      <c r="I34" s="73"/>
      <c r="J34" s="30"/>
      <c r="K34" s="30"/>
      <c r="L34" s="30"/>
      <c r="M34" s="30"/>
      <c r="N34" s="30"/>
      <c r="O34" s="30"/>
      <c r="P34" s="30"/>
      <c r="Q34" s="30"/>
      <c r="R34" s="73"/>
      <c r="S34" s="30"/>
    </row>
    <row r="35" ht="19.5" customHeight="1">
      <c r="D35" s="66"/>
    </row>
    <row r="36" ht="19.5" customHeight="1">
      <c r="D36" s="66"/>
    </row>
    <row r="37" ht="19.5" customHeight="1">
      <c r="D37" s="66"/>
    </row>
    <row r="38" ht="19.5" customHeight="1">
      <c r="D38" s="66"/>
    </row>
    <row r="39" ht="19.5" customHeight="1">
      <c r="D39" s="66"/>
    </row>
    <row r="40" ht="19.5" customHeight="1">
      <c r="D40" s="66"/>
    </row>
    <row r="41" ht="19.5" customHeight="1">
      <c r="D41" s="6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21">
    <mergeCell ref="B1:E1"/>
    <mergeCell ref="B4:C4"/>
    <mergeCell ref="G1:I1"/>
    <mergeCell ref="N4:O4"/>
    <mergeCell ref="H4:I4"/>
    <mergeCell ref="N1:P1"/>
    <mergeCell ref="B2:E3"/>
    <mergeCell ref="J4:K4"/>
    <mergeCell ref="D4:E4"/>
    <mergeCell ref="Q1:S1"/>
    <mergeCell ref="F4:G4"/>
    <mergeCell ref="R4:S4"/>
    <mergeCell ref="L4:M4"/>
    <mergeCell ref="K1:L1"/>
    <mergeCell ref="M2:M3"/>
    <mergeCell ref="T2:T3"/>
    <mergeCell ref="Q2:S3"/>
    <mergeCell ref="N2:P3"/>
    <mergeCell ref="F2:I3"/>
    <mergeCell ref="J2:L3"/>
    <mergeCell ref="P4:Q4"/>
  </mergeCells>
  <printOptions/>
  <pageMargins left="0" right="0" top="0.3937007874015748" bottom="0.1968503937007874" header="0.5118110236220472" footer="0.2755905511811024"/>
  <pageSetup fitToHeight="1" fitToWidth="1" horizontalDpi="600" verticalDpi="600" orientation="landscape" paperSize="9" scale="99" r:id="rId1"/>
  <headerFooter alignWithMargins="0">
    <oddFooter>&amp;R
河北折込センター　ＴＥＬ022-390-7322　ＦＡＸ：022-390-7822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" customWidth="1"/>
    <col min="2" max="2" width="8.625" style="1" customWidth="1"/>
    <col min="3" max="3" width="2.625" style="1" customWidth="1"/>
    <col min="4" max="4" width="6.625" style="1" customWidth="1"/>
    <col min="5" max="5" width="9.625" style="1" customWidth="1"/>
    <col min="6" max="6" width="7.625" style="1" customWidth="1"/>
    <col min="7" max="7" width="8.625" style="1" customWidth="1"/>
    <col min="8" max="8" width="2.625" style="1" customWidth="1"/>
    <col min="9" max="9" width="6.625" style="1" customWidth="1"/>
    <col min="10" max="10" width="9.625" style="1" customWidth="1"/>
    <col min="11" max="11" width="7.625" style="1" customWidth="1"/>
    <col min="12" max="12" width="8.625" style="1" customWidth="1"/>
    <col min="13" max="13" width="2.625" style="1" customWidth="1"/>
    <col min="14" max="14" width="6.625" style="1" customWidth="1"/>
    <col min="15" max="15" width="9.625" style="1" customWidth="1"/>
    <col min="16" max="16" width="7.625" style="1" customWidth="1"/>
    <col min="17" max="17" width="8.625" style="1" customWidth="1"/>
    <col min="18" max="18" width="2.625" style="1" customWidth="1"/>
    <col min="19" max="19" width="6.625" style="1" customWidth="1"/>
    <col min="20" max="20" width="9.625" style="1" customWidth="1"/>
    <col min="21" max="21" width="6.625" style="1" customWidth="1"/>
    <col min="22" max="16384" width="9.00390625" style="1" customWidth="1"/>
  </cols>
  <sheetData>
    <row r="1" spans="1:21" ht="15" customHeight="1">
      <c r="A1" s="145">
        <f>'市郡別合計'!A1</f>
        <v>43084</v>
      </c>
      <c r="B1" s="2" t="s">
        <v>5</v>
      </c>
      <c r="C1" s="488"/>
      <c r="D1" s="488"/>
      <c r="E1" s="533"/>
      <c r="F1" s="545" t="s">
        <v>6</v>
      </c>
      <c r="G1" s="546"/>
      <c r="H1" s="546"/>
      <c r="I1" s="547"/>
      <c r="J1" s="4" t="s">
        <v>7</v>
      </c>
      <c r="K1" s="488"/>
      <c r="L1" s="533"/>
      <c r="M1" s="4" t="s">
        <v>8</v>
      </c>
      <c r="N1" s="6"/>
      <c r="O1" s="4" t="s">
        <v>9</v>
      </c>
      <c r="P1" s="520">
        <f>P3+'潟上・男鹿・南秋田・能代・山本'!P3+'横手・湯沢・雄勝'!P3+'大仙・仙北'!P3+'由利本荘・にかほ'!P3+'鹿角・北秋田'!P3+'大館'!P3</f>
        <v>0</v>
      </c>
      <c r="Q1" s="521"/>
      <c r="R1" s="4" t="s">
        <v>10</v>
      </c>
      <c r="S1" s="7"/>
      <c r="T1" s="7"/>
      <c r="U1" s="273"/>
    </row>
    <row r="2" spans="1:21" ht="23.25" customHeight="1">
      <c r="A2" s="229" t="s">
        <v>316</v>
      </c>
      <c r="B2" s="494"/>
      <c r="C2" s="548"/>
      <c r="D2" s="548"/>
      <c r="E2" s="549"/>
      <c r="F2" s="471"/>
      <c r="G2" s="540"/>
      <c r="H2" s="540"/>
      <c r="I2" s="541"/>
      <c r="J2" s="534"/>
      <c r="K2" s="535"/>
      <c r="L2" s="536"/>
      <c r="M2" s="516"/>
      <c r="N2" s="517"/>
      <c r="O2" s="9"/>
      <c r="P2" s="522"/>
      <c r="Q2" s="523"/>
      <c r="R2" s="510"/>
      <c r="S2" s="511"/>
      <c r="T2" s="511"/>
      <c r="U2" s="512"/>
    </row>
    <row r="3" spans="2:21" ht="18" customHeight="1">
      <c r="B3" s="550"/>
      <c r="C3" s="551"/>
      <c r="D3" s="551"/>
      <c r="E3" s="552"/>
      <c r="F3" s="542"/>
      <c r="G3" s="543"/>
      <c r="H3" s="543"/>
      <c r="I3" s="544"/>
      <c r="J3" s="537"/>
      <c r="K3" s="538"/>
      <c r="L3" s="539"/>
      <c r="M3" s="518"/>
      <c r="N3" s="519"/>
      <c r="O3" s="10" t="s">
        <v>11</v>
      </c>
      <c r="P3" s="524">
        <f>E32+J32+O17+T17</f>
        <v>0</v>
      </c>
      <c r="Q3" s="525"/>
      <c r="R3" s="513"/>
      <c r="S3" s="514"/>
      <c r="T3" s="514"/>
      <c r="U3" s="515"/>
    </row>
    <row r="4" spans="1:21" ht="5.25" customHeight="1">
      <c r="A4" s="21"/>
      <c r="B4" s="7"/>
      <c r="C4" s="532"/>
      <c r="D4" s="532"/>
      <c r="E4" s="532"/>
      <c r="F4" s="532"/>
      <c r="G4" s="5"/>
      <c r="H4" s="528"/>
      <c r="I4" s="528"/>
      <c r="J4" s="528"/>
      <c r="K4" s="417"/>
      <c r="L4" s="506"/>
      <c r="M4" s="506"/>
      <c r="N4" s="506"/>
      <c r="O4" s="506"/>
      <c r="P4" s="506"/>
      <c r="Q4" s="526"/>
      <c r="R4" s="527"/>
      <c r="S4" s="527"/>
      <c r="T4" s="67"/>
      <c r="U4" s="19"/>
    </row>
    <row r="5" spans="1:21" ht="20.25" customHeight="1">
      <c r="A5" s="529" t="s">
        <v>145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1"/>
    </row>
    <row r="6" spans="1:22" ht="18" customHeight="1">
      <c r="A6" s="504" t="s">
        <v>145</v>
      </c>
      <c r="B6" s="507" t="s">
        <v>97</v>
      </c>
      <c r="C6" s="508"/>
      <c r="D6" s="508"/>
      <c r="E6" s="508"/>
      <c r="F6" s="509"/>
      <c r="G6" s="507" t="s">
        <v>98</v>
      </c>
      <c r="H6" s="508"/>
      <c r="I6" s="508"/>
      <c r="J6" s="508"/>
      <c r="K6" s="509"/>
      <c r="L6" s="507" t="s">
        <v>99</v>
      </c>
      <c r="M6" s="508"/>
      <c r="N6" s="508"/>
      <c r="O6" s="508"/>
      <c r="P6" s="509"/>
      <c r="Q6" s="507" t="s">
        <v>100</v>
      </c>
      <c r="R6" s="508"/>
      <c r="S6" s="508"/>
      <c r="T6" s="508"/>
      <c r="U6" s="509"/>
      <c r="V6" s="421"/>
    </row>
    <row r="7" spans="1:21" ht="16.5" customHeight="1">
      <c r="A7" s="505"/>
      <c r="B7" s="29" t="s">
        <v>1</v>
      </c>
      <c r="C7" s="502" t="s">
        <v>12</v>
      </c>
      <c r="D7" s="500"/>
      <c r="E7" s="15" t="s">
        <v>13</v>
      </c>
      <c r="F7" s="47"/>
      <c r="G7" s="418"/>
      <c r="H7" s="500" t="s">
        <v>12</v>
      </c>
      <c r="I7" s="501"/>
      <c r="J7" s="15" t="s">
        <v>13</v>
      </c>
      <c r="K7" s="47"/>
      <c r="L7" s="29"/>
      <c r="M7" s="500" t="s">
        <v>12</v>
      </c>
      <c r="N7" s="501"/>
      <c r="O7" s="15" t="s">
        <v>13</v>
      </c>
      <c r="P7" s="47"/>
      <c r="Q7" s="33"/>
      <c r="R7" s="500" t="s">
        <v>12</v>
      </c>
      <c r="S7" s="501"/>
      <c r="T7" s="15" t="s">
        <v>13</v>
      </c>
      <c r="U7" s="38"/>
    </row>
    <row r="8" spans="1:21" ht="19.5" customHeight="1">
      <c r="A8" s="505"/>
      <c r="B8" s="34" t="s">
        <v>2</v>
      </c>
      <c r="C8" s="115"/>
      <c r="D8" s="385">
        <v>2450</v>
      </c>
      <c r="E8" s="338"/>
      <c r="F8" s="48"/>
      <c r="G8" s="114" t="s">
        <v>416</v>
      </c>
      <c r="H8" s="36"/>
      <c r="I8" s="385">
        <v>2030</v>
      </c>
      <c r="J8" s="338"/>
      <c r="K8" s="35"/>
      <c r="L8" s="34" t="s">
        <v>26</v>
      </c>
      <c r="M8" s="118"/>
      <c r="N8" s="385">
        <v>1770</v>
      </c>
      <c r="O8" s="338"/>
      <c r="P8" s="35"/>
      <c r="Q8" s="357" t="s">
        <v>347</v>
      </c>
      <c r="R8" s="422"/>
      <c r="S8" s="385">
        <v>1690</v>
      </c>
      <c r="T8" s="344"/>
      <c r="U8" s="38"/>
    </row>
    <row r="9" spans="1:21" ht="19.5" customHeight="1">
      <c r="A9" s="505"/>
      <c r="B9" s="37" t="s">
        <v>3</v>
      </c>
      <c r="C9" s="111"/>
      <c r="D9" s="386">
        <v>2400</v>
      </c>
      <c r="E9" s="338"/>
      <c r="F9" s="39"/>
      <c r="G9" s="109" t="s">
        <v>417</v>
      </c>
      <c r="H9" s="117"/>
      <c r="I9" s="386">
        <v>960</v>
      </c>
      <c r="J9" s="338"/>
      <c r="K9" s="38"/>
      <c r="L9" s="37" t="s">
        <v>27</v>
      </c>
      <c r="M9" s="119"/>
      <c r="N9" s="386">
        <v>1730</v>
      </c>
      <c r="O9" s="338"/>
      <c r="P9" s="38"/>
      <c r="Q9" s="444"/>
      <c r="R9" s="52"/>
      <c r="S9" s="350"/>
      <c r="T9" s="327"/>
      <c r="U9" s="53"/>
    </row>
    <row r="10" spans="1:21" ht="19.5" customHeight="1">
      <c r="A10" s="505"/>
      <c r="B10" s="37" t="s">
        <v>4</v>
      </c>
      <c r="C10" s="111"/>
      <c r="D10" s="386">
        <v>6000</v>
      </c>
      <c r="E10" s="338"/>
      <c r="F10" s="39"/>
      <c r="G10" s="109" t="s">
        <v>418</v>
      </c>
      <c r="H10" s="117"/>
      <c r="I10" s="386">
        <v>1260</v>
      </c>
      <c r="J10" s="338"/>
      <c r="K10" s="38"/>
      <c r="L10" s="37" t="s">
        <v>28</v>
      </c>
      <c r="M10" s="119" t="s">
        <v>188</v>
      </c>
      <c r="N10" s="386">
        <v>1970</v>
      </c>
      <c r="O10" s="338"/>
      <c r="P10" s="38"/>
      <c r="Q10" s="445"/>
      <c r="R10" s="21"/>
      <c r="S10" s="388"/>
      <c r="T10" s="322"/>
      <c r="U10" s="13"/>
    </row>
    <row r="11" spans="1:21" ht="19.5" customHeight="1">
      <c r="A11" s="505"/>
      <c r="B11" s="37" t="s">
        <v>14</v>
      </c>
      <c r="C11" s="111"/>
      <c r="D11" s="386">
        <v>3500</v>
      </c>
      <c r="E11" s="338"/>
      <c r="F11" s="39"/>
      <c r="G11" s="109" t="s">
        <v>419</v>
      </c>
      <c r="H11" s="117"/>
      <c r="I11" s="386">
        <v>2210</v>
      </c>
      <c r="J11" s="338"/>
      <c r="K11" s="38"/>
      <c r="L11" s="37" t="s">
        <v>181</v>
      </c>
      <c r="M11" s="117" t="s">
        <v>189</v>
      </c>
      <c r="N11" s="386">
        <v>1530</v>
      </c>
      <c r="O11" s="338"/>
      <c r="P11" s="38"/>
      <c r="Q11" s="358"/>
      <c r="R11" s="21"/>
      <c r="S11" s="388"/>
      <c r="T11" s="322"/>
      <c r="U11" s="13"/>
    </row>
    <row r="12" spans="1:21" ht="19.5" customHeight="1">
      <c r="A12" s="505"/>
      <c r="B12" s="37" t="s">
        <v>15</v>
      </c>
      <c r="C12" s="111"/>
      <c r="D12" s="386">
        <v>4860</v>
      </c>
      <c r="E12" s="338"/>
      <c r="F12" s="39"/>
      <c r="G12" s="183" t="s">
        <v>353</v>
      </c>
      <c r="H12" s="117" t="s">
        <v>186</v>
      </c>
      <c r="I12" s="386">
        <v>1940</v>
      </c>
      <c r="J12" s="338"/>
      <c r="K12" s="38"/>
      <c r="L12" s="37" t="s">
        <v>352</v>
      </c>
      <c r="M12" s="119" t="s">
        <v>190</v>
      </c>
      <c r="N12" s="386">
        <v>1520</v>
      </c>
      <c r="O12" s="338"/>
      <c r="P12" s="38"/>
      <c r="Q12" s="358"/>
      <c r="R12" s="21"/>
      <c r="S12" s="388"/>
      <c r="T12" s="322"/>
      <c r="U12" s="13"/>
    </row>
    <row r="13" spans="1:21" ht="19.5" customHeight="1">
      <c r="A13" s="505"/>
      <c r="B13" s="37" t="s">
        <v>16</v>
      </c>
      <c r="C13" s="111"/>
      <c r="D13" s="386">
        <v>2960</v>
      </c>
      <c r="E13" s="338"/>
      <c r="F13" s="39"/>
      <c r="G13" s="109" t="s">
        <v>420</v>
      </c>
      <c r="H13" s="117"/>
      <c r="I13" s="386">
        <v>1530</v>
      </c>
      <c r="J13" s="338"/>
      <c r="K13" s="38"/>
      <c r="L13" s="52"/>
      <c r="M13" s="280"/>
      <c r="N13" s="353"/>
      <c r="O13" s="408"/>
      <c r="P13" s="53"/>
      <c r="Q13" s="440"/>
      <c r="R13" s="21"/>
      <c r="S13" s="349"/>
      <c r="T13" s="323"/>
      <c r="U13" s="13"/>
    </row>
    <row r="14" spans="1:21" ht="19.5" customHeight="1">
      <c r="A14" s="505"/>
      <c r="B14" s="37" t="s">
        <v>17</v>
      </c>
      <c r="C14" s="111"/>
      <c r="D14" s="386">
        <v>3310</v>
      </c>
      <c r="E14" s="338"/>
      <c r="F14" s="39"/>
      <c r="G14" s="37" t="s">
        <v>378</v>
      </c>
      <c r="H14" s="117"/>
      <c r="I14" s="386">
        <v>1090</v>
      </c>
      <c r="J14" s="338"/>
      <c r="K14" s="38"/>
      <c r="L14" s="21"/>
      <c r="M14" s="113"/>
      <c r="N14" s="262"/>
      <c r="O14" s="322"/>
      <c r="P14" s="13"/>
      <c r="Q14" s="441"/>
      <c r="R14" s="21"/>
      <c r="S14" s="388"/>
      <c r="T14" s="327"/>
      <c r="U14" s="13"/>
    </row>
    <row r="15" spans="1:21" ht="19.5" customHeight="1">
      <c r="A15" s="505"/>
      <c r="B15" s="37" t="s">
        <v>18</v>
      </c>
      <c r="C15" s="111"/>
      <c r="D15" s="386">
        <v>4700</v>
      </c>
      <c r="E15" s="338"/>
      <c r="F15" s="39"/>
      <c r="G15" s="37" t="s">
        <v>410</v>
      </c>
      <c r="H15" s="117"/>
      <c r="I15" s="386">
        <v>1480</v>
      </c>
      <c r="J15" s="338"/>
      <c r="K15" s="38"/>
      <c r="L15" s="21"/>
      <c r="M15" s="113"/>
      <c r="N15" s="262"/>
      <c r="O15" s="322"/>
      <c r="P15" s="13"/>
      <c r="Q15" s="440"/>
      <c r="R15" s="21"/>
      <c r="S15" s="349"/>
      <c r="T15" s="323"/>
      <c r="U15" s="13"/>
    </row>
    <row r="16" spans="1:21" ht="19.5" customHeight="1">
      <c r="A16" s="505"/>
      <c r="B16" s="37" t="s">
        <v>19</v>
      </c>
      <c r="C16" s="111"/>
      <c r="D16" s="386">
        <v>3350</v>
      </c>
      <c r="E16" s="338"/>
      <c r="F16" s="39"/>
      <c r="G16" s="37" t="s">
        <v>370</v>
      </c>
      <c r="H16" s="117" t="s">
        <v>187</v>
      </c>
      <c r="I16" s="386">
        <v>620</v>
      </c>
      <c r="J16" s="343"/>
      <c r="K16" s="38"/>
      <c r="L16" s="11"/>
      <c r="M16" s="11"/>
      <c r="N16" s="281"/>
      <c r="O16" s="324"/>
      <c r="P16" s="18"/>
      <c r="Q16" s="442" t="s">
        <v>355</v>
      </c>
      <c r="R16" s="423"/>
      <c r="S16" s="443">
        <v>890</v>
      </c>
      <c r="T16" s="344"/>
      <c r="U16" s="41"/>
    </row>
    <row r="17" spans="1:21" ht="19.5" customHeight="1">
      <c r="A17" s="505"/>
      <c r="B17" s="52" t="s">
        <v>78</v>
      </c>
      <c r="C17" s="116"/>
      <c r="D17" s="386">
        <v>1860</v>
      </c>
      <c r="E17" s="338"/>
      <c r="F17" s="39"/>
      <c r="G17" s="52"/>
      <c r="H17" s="54"/>
      <c r="I17" s="350"/>
      <c r="J17" s="322"/>
      <c r="K17" s="53"/>
      <c r="L17" s="19" t="s">
        <v>25</v>
      </c>
      <c r="M17" s="32"/>
      <c r="N17" s="263">
        <f>SUM(N8:N16)</f>
        <v>8520</v>
      </c>
      <c r="O17" s="76">
        <f>SUM(O8:O16)</f>
        <v>0</v>
      </c>
      <c r="P17" s="14"/>
      <c r="Q17" s="17" t="s">
        <v>25</v>
      </c>
      <c r="R17" s="32"/>
      <c r="S17" s="263">
        <f>SUM(S8:S16)</f>
        <v>2580</v>
      </c>
      <c r="T17" s="76">
        <f>SUM(T8:T16)</f>
        <v>0</v>
      </c>
      <c r="U17" s="14"/>
    </row>
    <row r="18" spans="1:20" ht="19.5" customHeight="1">
      <c r="A18" s="505"/>
      <c r="B18" s="37" t="s">
        <v>20</v>
      </c>
      <c r="C18" s="111"/>
      <c r="D18" s="386">
        <v>1900</v>
      </c>
      <c r="E18" s="338"/>
      <c r="F18" s="39"/>
      <c r="G18" s="21"/>
      <c r="H18" s="21"/>
      <c r="I18" s="351"/>
      <c r="J18" s="323"/>
      <c r="K18" s="13"/>
      <c r="L18" s="229"/>
      <c r="N18" s="44"/>
      <c r="S18" s="44"/>
      <c r="T18" s="43"/>
    </row>
    <row r="19" spans="1:20" ht="19.5" customHeight="1">
      <c r="A19" s="505"/>
      <c r="B19" s="37" t="s">
        <v>176</v>
      </c>
      <c r="C19" s="111"/>
      <c r="D19" s="386">
        <v>8880</v>
      </c>
      <c r="E19" s="338"/>
      <c r="F19" s="39"/>
      <c r="G19" s="21"/>
      <c r="H19" s="21"/>
      <c r="I19" s="351"/>
      <c r="J19" s="323"/>
      <c r="K19" s="13"/>
      <c r="L19" s="229"/>
      <c r="N19" s="44"/>
      <c r="S19" s="44"/>
      <c r="T19" s="43"/>
    </row>
    <row r="20" spans="1:20" ht="19.5" customHeight="1">
      <c r="A20" s="505"/>
      <c r="B20" s="37" t="s">
        <v>177</v>
      </c>
      <c r="C20" s="111"/>
      <c r="D20" s="386">
        <v>4670</v>
      </c>
      <c r="E20" s="338"/>
      <c r="F20" s="39"/>
      <c r="G20" s="21"/>
      <c r="H20" s="21"/>
      <c r="I20" s="351"/>
      <c r="J20" s="323"/>
      <c r="K20" s="13"/>
      <c r="L20" s="448" t="s">
        <v>430</v>
      </c>
      <c r="M20" s="120"/>
      <c r="N20" s="120"/>
      <c r="O20" s="120"/>
      <c r="P20" s="120"/>
      <c r="Q20" s="120"/>
      <c r="R20" s="122"/>
      <c r="S20" s="122"/>
      <c r="T20" s="123"/>
    </row>
    <row r="21" spans="1:20" ht="19.5" customHeight="1">
      <c r="A21" s="505"/>
      <c r="B21" s="37" t="s">
        <v>178</v>
      </c>
      <c r="C21" s="111"/>
      <c r="D21" s="386">
        <v>2630</v>
      </c>
      <c r="E21" s="338"/>
      <c r="F21" s="39"/>
      <c r="G21" s="21"/>
      <c r="H21" s="21"/>
      <c r="I21" s="351"/>
      <c r="J21" s="323"/>
      <c r="K21" s="13"/>
      <c r="L21" s="452" t="s">
        <v>192</v>
      </c>
      <c r="M21" s="120"/>
      <c r="N21" s="120"/>
      <c r="O21" s="120"/>
      <c r="P21" s="120"/>
      <c r="Q21" s="120"/>
      <c r="R21" s="121"/>
      <c r="S21" s="121"/>
      <c r="T21" s="123"/>
    </row>
    <row r="22" spans="1:20" ht="19.5" customHeight="1">
      <c r="A22" s="505"/>
      <c r="B22" s="37" t="s">
        <v>21</v>
      </c>
      <c r="C22" s="111"/>
      <c r="D22" s="386">
        <v>2680</v>
      </c>
      <c r="E22" s="338"/>
      <c r="F22" s="39"/>
      <c r="G22" s="21"/>
      <c r="H22" s="21"/>
      <c r="I22" s="351"/>
      <c r="J22" s="323"/>
      <c r="K22" s="13"/>
      <c r="L22" s="120"/>
      <c r="M22" s="120"/>
      <c r="N22" s="120"/>
      <c r="O22" s="120"/>
      <c r="P22" s="120"/>
      <c r="Q22" s="120"/>
      <c r="R22" s="121"/>
      <c r="S22" s="121"/>
      <c r="T22" s="122"/>
    </row>
    <row r="23" spans="1:20" ht="19.5" customHeight="1">
      <c r="A23" s="505"/>
      <c r="B23" s="37" t="s">
        <v>22</v>
      </c>
      <c r="C23" s="111"/>
      <c r="D23" s="386">
        <v>2950</v>
      </c>
      <c r="E23" s="338"/>
      <c r="F23" s="39"/>
      <c r="G23" s="21"/>
      <c r="H23" s="21"/>
      <c r="I23" s="351"/>
      <c r="J23" s="323"/>
      <c r="K23" s="13"/>
      <c r="L23" s="120" t="s">
        <v>348</v>
      </c>
      <c r="M23" s="120"/>
      <c r="N23" s="120"/>
      <c r="O23" s="120"/>
      <c r="P23" s="120"/>
      <c r="Q23" s="120"/>
      <c r="R23" s="121"/>
      <c r="S23" s="121"/>
      <c r="T23" s="122"/>
    </row>
    <row r="24" spans="1:20" ht="19.5" customHeight="1">
      <c r="A24" s="505"/>
      <c r="B24" s="37" t="s">
        <v>153</v>
      </c>
      <c r="C24" s="111"/>
      <c r="D24" s="386">
        <v>2560</v>
      </c>
      <c r="E24" s="338"/>
      <c r="F24" s="39"/>
      <c r="G24" s="21"/>
      <c r="H24" s="21"/>
      <c r="I24" s="351"/>
      <c r="J24" s="323"/>
      <c r="K24" s="13"/>
      <c r="L24" s="120" t="s">
        <v>349</v>
      </c>
      <c r="M24" s="120"/>
      <c r="N24" s="120"/>
      <c r="O24" s="120"/>
      <c r="P24" s="120"/>
      <c r="Q24" s="120"/>
      <c r="R24" s="121"/>
      <c r="S24" s="121"/>
      <c r="T24" s="122"/>
    </row>
    <row r="25" spans="1:20" ht="19.5" customHeight="1">
      <c r="A25" s="505"/>
      <c r="B25" s="37" t="s">
        <v>23</v>
      </c>
      <c r="C25" s="111"/>
      <c r="D25" s="386">
        <v>3890</v>
      </c>
      <c r="E25" s="338"/>
      <c r="F25" s="39"/>
      <c r="G25" s="21"/>
      <c r="H25" s="21"/>
      <c r="I25" s="351"/>
      <c r="J25" s="323"/>
      <c r="K25" s="13"/>
      <c r="L25" s="120" t="s">
        <v>350</v>
      </c>
      <c r="M25" s="120"/>
      <c r="N25" s="120"/>
      <c r="O25" s="120"/>
      <c r="P25" s="120"/>
      <c r="Q25" s="120"/>
      <c r="R25" s="121"/>
      <c r="S25" s="121"/>
      <c r="T25" s="122"/>
    </row>
    <row r="26" spans="1:20" ht="19.5" customHeight="1">
      <c r="A26" s="505"/>
      <c r="B26" s="37" t="s">
        <v>24</v>
      </c>
      <c r="C26" s="111"/>
      <c r="D26" s="386">
        <v>3350</v>
      </c>
      <c r="E26" s="338"/>
      <c r="F26" s="39"/>
      <c r="G26" s="21"/>
      <c r="H26" s="21"/>
      <c r="I26" s="351"/>
      <c r="J26" s="323"/>
      <c r="K26" s="13"/>
      <c r="L26" s="120" t="s">
        <v>360</v>
      </c>
      <c r="M26" s="120"/>
      <c r="N26" s="120"/>
      <c r="O26" s="120"/>
      <c r="P26" s="120"/>
      <c r="Q26" s="120"/>
      <c r="R26" s="121"/>
      <c r="S26" s="121"/>
      <c r="T26" s="122"/>
    </row>
    <row r="27" spans="1:20" ht="19.5" customHeight="1">
      <c r="A27" s="505"/>
      <c r="B27" s="37" t="s">
        <v>438</v>
      </c>
      <c r="C27" s="111"/>
      <c r="D27" s="386">
        <v>4520</v>
      </c>
      <c r="E27" s="338"/>
      <c r="F27" s="39"/>
      <c r="G27" s="21"/>
      <c r="H27" s="21"/>
      <c r="I27" s="351"/>
      <c r="J27" s="323"/>
      <c r="K27" s="13"/>
      <c r="L27" s="120" t="s">
        <v>357</v>
      </c>
      <c r="M27" s="120"/>
      <c r="N27" s="120"/>
      <c r="O27" s="120"/>
      <c r="P27" s="120"/>
      <c r="Q27" s="120"/>
      <c r="R27" s="121"/>
      <c r="S27" s="121"/>
      <c r="T27" s="122"/>
    </row>
    <row r="28" spans="1:20" ht="19.5" customHeight="1">
      <c r="A28" s="505"/>
      <c r="B28" s="37" t="s">
        <v>179</v>
      </c>
      <c r="C28" s="111" t="s">
        <v>185</v>
      </c>
      <c r="D28" s="386">
        <v>4220</v>
      </c>
      <c r="E28" s="338"/>
      <c r="F28" s="55"/>
      <c r="G28" s="20"/>
      <c r="H28" s="21"/>
      <c r="I28" s="351"/>
      <c r="J28" s="323"/>
      <c r="K28" s="13"/>
      <c r="L28" s="120" t="s">
        <v>351</v>
      </c>
      <c r="M28" s="120"/>
      <c r="N28" s="120"/>
      <c r="O28" s="120"/>
      <c r="P28" s="120"/>
      <c r="Q28" s="120"/>
      <c r="R28" s="121"/>
      <c r="S28" s="121"/>
      <c r="T28" s="122"/>
    </row>
    <row r="29" spans="1:20" ht="19.5" customHeight="1">
      <c r="A29" s="503" t="s">
        <v>107</v>
      </c>
      <c r="B29" s="37" t="s">
        <v>180</v>
      </c>
      <c r="C29" s="111"/>
      <c r="D29" s="387">
        <v>1970</v>
      </c>
      <c r="E29" s="338"/>
      <c r="F29" s="55"/>
      <c r="G29" s="447"/>
      <c r="H29" s="243"/>
      <c r="I29" s="446"/>
      <c r="J29" s="347"/>
      <c r="K29" s="63"/>
      <c r="L29" s="120"/>
      <c r="M29" s="120"/>
      <c r="N29" s="120"/>
      <c r="O29" s="120"/>
      <c r="P29" s="120"/>
      <c r="Q29" s="120"/>
      <c r="R29" s="121"/>
      <c r="S29" s="121"/>
      <c r="T29" s="122"/>
    </row>
    <row r="30" spans="1:20" ht="19.5" customHeight="1">
      <c r="A30" s="503"/>
      <c r="B30" s="37" t="s">
        <v>79</v>
      </c>
      <c r="C30" s="111"/>
      <c r="D30" s="387">
        <v>660</v>
      </c>
      <c r="E30" s="338"/>
      <c r="F30" s="55"/>
      <c r="G30" s="37" t="s">
        <v>182</v>
      </c>
      <c r="H30" s="51"/>
      <c r="I30" s="387">
        <v>60</v>
      </c>
      <c r="J30" s="344"/>
      <c r="K30" s="38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1" ht="19.5" customHeight="1">
      <c r="A31" s="104" t="s">
        <v>106</v>
      </c>
      <c r="B31" s="37" t="s">
        <v>80</v>
      </c>
      <c r="C31" s="111"/>
      <c r="D31" s="387">
        <v>1880</v>
      </c>
      <c r="E31" s="338"/>
      <c r="F31" s="55"/>
      <c r="G31" s="21"/>
      <c r="H31" s="21"/>
      <c r="I31" s="262"/>
      <c r="J31" s="323"/>
      <c r="K31" s="13"/>
      <c r="L31" s="120"/>
      <c r="M31" s="120"/>
      <c r="N31" s="120"/>
      <c r="O31" s="120"/>
      <c r="P31" s="120"/>
      <c r="Q31" s="120"/>
      <c r="R31" s="121"/>
      <c r="S31" s="121"/>
      <c r="T31" s="122"/>
      <c r="U31" s="274"/>
    </row>
    <row r="32" spans="1:20" ht="18.75" customHeight="1">
      <c r="A32" s="80">
        <f>D32+I32+N17+S17</f>
        <v>106430</v>
      </c>
      <c r="B32" s="19" t="s">
        <v>25</v>
      </c>
      <c r="C32" s="19"/>
      <c r="D32" s="144">
        <f>SUM(D8:D31)</f>
        <v>82150</v>
      </c>
      <c r="E32" s="76">
        <f>SUM(E8:E31)</f>
        <v>0</v>
      </c>
      <c r="F32" s="14"/>
      <c r="G32" s="19" t="s">
        <v>25</v>
      </c>
      <c r="H32" s="32"/>
      <c r="I32" s="263">
        <f>SUM(I8:I31)</f>
        <v>13180</v>
      </c>
      <c r="J32" s="76">
        <f>SUM(J8:J31)</f>
        <v>0</v>
      </c>
      <c r="K32" s="16"/>
      <c r="L32" s="120"/>
      <c r="M32" s="120"/>
      <c r="N32" s="120"/>
      <c r="O32" s="120"/>
      <c r="P32" s="120"/>
      <c r="Q32" s="120"/>
      <c r="R32" s="121"/>
      <c r="S32" s="121"/>
      <c r="T32" s="122"/>
    </row>
    <row r="33" spans="1:21" ht="15.75" customHeight="1">
      <c r="A33" s="449" t="s">
        <v>431</v>
      </c>
      <c r="D33" s="44"/>
      <c r="E33" s="43"/>
      <c r="I33" s="44"/>
      <c r="J33" s="43"/>
      <c r="U33" s="84" t="s">
        <v>254</v>
      </c>
    </row>
    <row r="34" spans="5:21" ht="15" customHeight="1">
      <c r="E34" s="43"/>
      <c r="I34" s="44"/>
      <c r="J34" s="43"/>
      <c r="U34" s="438"/>
    </row>
    <row r="35" spans="4:10" ht="18" customHeight="1">
      <c r="D35" s="44"/>
      <c r="E35" s="43"/>
      <c r="I35" s="44"/>
      <c r="J35" s="43"/>
    </row>
    <row r="36" spans="4:10" ht="18" customHeight="1">
      <c r="D36" s="44"/>
      <c r="E36" s="43"/>
      <c r="I36" s="44"/>
      <c r="J36" s="43"/>
    </row>
    <row r="37" spans="4:10" ht="18" customHeight="1">
      <c r="D37" s="44"/>
      <c r="E37" s="43"/>
      <c r="I37" s="44"/>
      <c r="J37" s="43"/>
    </row>
    <row r="38" spans="4:10" ht="18" customHeight="1">
      <c r="D38" s="45"/>
      <c r="E38" s="43"/>
      <c r="I38" s="44"/>
      <c r="J38" s="43"/>
    </row>
    <row r="39" ht="13.5">
      <c r="D39" s="46"/>
    </row>
    <row r="40" ht="13.5">
      <c r="D40" s="46"/>
    </row>
    <row r="41" ht="13.5">
      <c r="D41" s="46"/>
    </row>
    <row r="42" ht="13.5">
      <c r="D42" s="46"/>
    </row>
    <row r="43" ht="13.5">
      <c r="D43" s="46"/>
    </row>
    <row r="44" ht="13.5">
      <c r="D44" s="46"/>
    </row>
    <row r="45" ht="13.5">
      <c r="D45" s="46"/>
    </row>
  </sheetData>
  <sheetProtection/>
  <mergeCells count="26">
    <mergeCell ref="H4:J4"/>
    <mergeCell ref="L4:N4"/>
    <mergeCell ref="A5:U5"/>
    <mergeCell ref="C4:F4"/>
    <mergeCell ref="K1:L1"/>
    <mergeCell ref="J2:L3"/>
    <mergeCell ref="C1:E1"/>
    <mergeCell ref="F2:I3"/>
    <mergeCell ref="F1:I1"/>
    <mergeCell ref="B2:E3"/>
    <mergeCell ref="O4:P4"/>
    <mergeCell ref="B6:F6"/>
    <mergeCell ref="G6:K6"/>
    <mergeCell ref="L6:P6"/>
    <mergeCell ref="R2:U3"/>
    <mergeCell ref="M2:N3"/>
    <mergeCell ref="P1:Q2"/>
    <mergeCell ref="P3:Q3"/>
    <mergeCell ref="Q4:S4"/>
    <mergeCell ref="Q6:U6"/>
    <mergeCell ref="R7:S7"/>
    <mergeCell ref="H7:I7"/>
    <mergeCell ref="C7:D7"/>
    <mergeCell ref="A29:A30"/>
    <mergeCell ref="M7:N7"/>
    <mergeCell ref="A6:A28"/>
  </mergeCells>
  <conditionalFormatting sqref="E8:E31">
    <cfRule type="expression" priority="4" dxfId="0" stopIfTrue="1">
      <formula>D8&lt;E8</formula>
    </cfRule>
  </conditionalFormatting>
  <conditionalFormatting sqref="T16 T14 T8:T9 O8:O12 J8:J16">
    <cfRule type="expression" priority="3" dxfId="0" stopIfTrue="1">
      <formula>I8&lt;J8</formula>
    </cfRule>
  </conditionalFormatting>
  <conditionalFormatting sqref="J29">
    <cfRule type="expression" priority="2" dxfId="0" stopIfTrue="1">
      <formula>I29&lt;J29</formula>
    </cfRule>
  </conditionalFormatting>
  <conditionalFormatting sqref="J30">
    <cfRule type="expression" priority="1" dxfId="0" stopIfTrue="1">
      <formula>I30&lt;J30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8.625" style="1" customWidth="1"/>
    <col min="3" max="3" width="2.625" style="1" customWidth="1"/>
    <col min="4" max="4" width="6.625" style="1" customWidth="1"/>
    <col min="5" max="5" width="9.625" style="1" customWidth="1"/>
    <col min="6" max="6" width="7.625" style="1" customWidth="1"/>
    <col min="7" max="7" width="8.625" style="1" customWidth="1"/>
    <col min="8" max="8" width="2.625" style="133" customWidth="1"/>
    <col min="9" max="9" width="6.625" style="1" customWidth="1"/>
    <col min="10" max="10" width="9.625" style="1" customWidth="1"/>
    <col min="11" max="11" width="7.625" style="1" customWidth="1"/>
    <col min="12" max="12" width="8.625" style="1" customWidth="1"/>
    <col min="13" max="13" width="2.625" style="133" customWidth="1"/>
    <col min="14" max="14" width="6.625" style="1" customWidth="1"/>
    <col min="15" max="15" width="9.625" style="1" customWidth="1"/>
    <col min="16" max="16" width="7.625" style="1" customWidth="1"/>
    <col min="17" max="17" width="8.625" style="1" customWidth="1"/>
    <col min="18" max="18" width="1.875" style="1" customWidth="1"/>
    <col min="19" max="19" width="6.625" style="1" customWidth="1"/>
    <col min="20" max="20" width="9.625" style="1" customWidth="1"/>
    <col min="21" max="21" width="7.625" style="1" customWidth="1"/>
    <col min="22" max="16384" width="9.00390625" style="1" customWidth="1"/>
  </cols>
  <sheetData>
    <row r="1" spans="1:21" ht="12" customHeight="1">
      <c r="A1" s="145">
        <f>'市郡別合計'!A1</f>
        <v>43084</v>
      </c>
      <c r="B1" s="147" t="s">
        <v>231</v>
      </c>
      <c r="C1" s="571">
        <f>'秋田'!C1</f>
        <v>0</v>
      </c>
      <c r="D1" s="571"/>
      <c r="E1" s="572"/>
      <c r="F1" s="573" t="s">
        <v>6</v>
      </c>
      <c r="G1" s="573"/>
      <c r="H1" s="573"/>
      <c r="I1" s="573"/>
      <c r="J1" s="147" t="s">
        <v>7</v>
      </c>
      <c r="K1" s="572">
        <f>'秋田'!K1</f>
        <v>0</v>
      </c>
      <c r="L1" s="590"/>
      <c r="M1" s="596" t="s">
        <v>276</v>
      </c>
      <c r="N1" s="597"/>
      <c r="O1" s="147" t="s">
        <v>9</v>
      </c>
      <c r="P1" s="588">
        <f>'秋田'!P1</f>
        <v>0</v>
      </c>
      <c r="Q1" s="588"/>
      <c r="R1" s="574" t="s">
        <v>228</v>
      </c>
      <c r="S1" s="575"/>
      <c r="T1" s="586"/>
      <c r="U1" s="587"/>
    </row>
    <row r="2" spans="1:21" ht="12" customHeight="1">
      <c r="A2" s="272" t="s">
        <v>322</v>
      </c>
      <c r="B2" s="471">
        <f>'秋田'!B2</f>
        <v>0</v>
      </c>
      <c r="C2" s="472"/>
      <c r="D2" s="472"/>
      <c r="E2" s="473"/>
      <c r="F2" s="471">
        <f>'秋田'!F2</f>
        <v>0</v>
      </c>
      <c r="G2" s="472"/>
      <c r="H2" s="472"/>
      <c r="I2" s="473"/>
      <c r="J2" s="576">
        <f>'秋田'!J2</f>
        <v>0</v>
      </c>
      <c r="K2" s="577"/>
      <c r="L2" s="578"/>
      <c r="M2" s="582">
        <f>'秋田'!M2</f>
        <v>0</v>
      </c>
      <c r="N2" s="582"/>
      <c r="O2" s="162"/>
      <c r="P2" s="589"/>
      <c r="Q2" s="589"/>
      <c r="R2" s="598">
        <f>'秋田'!R2</f>
        <v>0</v>
      </c>
      <c r="S2" s="599"/>
      <c r="T2" s="599"/>
      <c r="U2" s="600"/>
    </row>
    <row r="3" spans="1:21" ht="12" customHeight="1">
      <c r="A3" s="272" t="s">
        <v>93</v>
      </c>
      <c r="B3" s="471"/>
      <c r="C3" s="472"/>
      <c r="D3" s="472"/>
      <c r="E3" s="473"/>
      <c r="F3" s="471"/>
      <c r="G3" s="472"/>
      <c r="H3" s="472"/>
      <c r="I3" s="473"/>
      <c r="J3" s="576"/>
      <c r="K3" s="577"/>
      <c r="L3" s="578"/>
      <c r="M3" s="582"/>
      <c r="N3" s="582"/>
      <c r="O3" s="275" t="s">
        <v>229</v>
      </c>
      <c r="P3" s="591">
        <f>E11+O11+E20+O20+E28+E37+J37+O37+T37+E47+J47+J20</f>
        <v>0</v>
      </c>
      <c r="Q3" s="592"/>
      <c r="R3" s="598"/>
      <c r="S3" s="599"/>
      <c r="T3" s="599"/>
      <c r="U3" s="600"/>
    </row>
    <row r="4" spans="1:21" ht="12" customHeight="1">
      <c r="A4" s="272" t="s">
        <v>321</v>
      </c>
      <c r="B4" s="474"/>
      <c r="C4" s="475"/>
      <c r="D4" s="475"/>
      <c r="E4" s="476"/>
      <c r="F4" s="474"/>
      <c r="G4" s="475"/>
      <c r="H4" s="475"/>
      <c r="I4" s="476"/>
      <c r="J4" s="579"/>
      <c r="K4" s="580"/>
      <c r="L4" s="581"/>
      <c r="M4" s="583"/>
      <c r="N4" s="583"/>
      <c r="O4" s="149"/>
      <c r="P4" s="593"/>
      <c r="Q4" s="594"/>
      <c r="R4" s="601"/>
      <c r="S4" s="602"/>
      <c r="T4" s="602"/>
      <c r="U4" s="603"/>
    </row>
    <row r="5" spans="1:21" ht="4.5" customHeight="1">
      <c r="A5" s="272"/>
      <c r="B5" s="113"/>
      <c r="C5" s="139"/>
      <c r="D5" s="139"/>
      <c r="E5" s="139"/>
      <c r="F5" s="139"/>
      <c r="G5" s="151"/>
      <c r="H5" s="128"/>
      <c r="I5" s="128"/>
      <c r="J5" s="128"/>
      <c r="K5" s="152"/>
      <c r="L5" s="151"/>
      <c r="M5" s="113"/>
      <c r="N5" s="113"/>
      <c r="O5" s="585"/>
      <c r="P5" s="584"/>
      <c r="Q5" s="584"/>
      <c r="R5" s="584"/>
      <c r="S5" s="584"/>
      <c r="T5" s="585"/>
      <c r="U5" s="584"/>
    </row>
    <row r="6" spans="1:22" ht="13.5" customHeight="1">
      <c r="A6" s="556" t="s">
        <v>158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8"/>
      <c r="V6" s="21"/>
    </row>
    <row r="7" spans="1:22" ht="13.5" customHeight="1">
      <c r="A7" s="562" t="s">
        <v>83</v>
      </c>
      <c r="B7" s="559" t="s">
        <v>97</v>
      </c>
      <c r="C7" s="559"/>
      <c r="D7" s="559"/>
      <c r="E7" s="560"/>
      <c r="F7" s="561"/>
      <c r="G7" s="559" t="s">
        <v>98</v>
      </c>
      <c r="H7" s="559"/>
      <c r="I7" s="559"/>
      <c r="J7" s="560"/>
      <c r="K7" s="561"/>
      <c r="L7" s="559" t="s">
        <v>99</v>
      </c>
      <c r="M7" s="559"/>
      <c r="N7" s="559"/>
      <c r="O7" s="560"/>
      <c r="P7" s="561"/>
      <c r="Q7" s="559" t="s">
        <v>100</v>
      </c>
      <c r="R7" s="559"/>
      <c r="S7" s="559"/>
      <c r="T7" s="560"/>
      <c r="U7" s="561"/>
      <c r="V7" s="21"/>
    </row>
    <row r="8" spans="1:22" ht="13.5" customHeight="1">
      <c r="A8" s="595"/>
      <c r="B8" s="153" t="s">
        <v>1</v>
      </c>
      <c r="C8" s="569" t="s">
        <v>12</v>
      </c>
      <c r="D8" s="570"/>
      <c r="E8" s="154" t="s">
        <v>13</v>
      </c>
      <c r="F8" s="155"/>
      <c r="G8" s="153" t="s">
        <v>1</v>
      </c>
      <c r="H8" s="569" t="s">
        <v>12</v>
      </c>
      <c r="I8" s="570"/>
      <c r="J8" s="154" t="s">
        <v>13</v>
      </c>
      <c r="K8" s="156"/>
      <c r="L8" s="153" t="s">
        <v>1</v>
      </c>
      <c r="M8" s="569" t="s">
        <v>12</v>
      </c>
      <c r="N8" s="570"/>
      <c r="O8" s="154" t="s">
        <v>13</v>
      </c>
      <c r="P8" s="156"/>
      <c r="Q8" s="153" t="s">
        <v>1</v>
      </c>
      <c r="R8" s="569" t="s">
        <v>12</v>
      </c>
      <c r="S8" s="570"/>
      <c r="T8" s="154" t="s">
        <v>13</v>
      </c>
      <c r="U8" s="156"/>
      <c r="V8" s="21"/>
    </row>
    <row r="9" spans="1:22" ht="13.5" customHeight="1">
      <c r="A9" s="157" t="s">
        <v>149</v>
      </c>
      <c r="B9" s="114" t="s">
        <v>29</v>
      </c>
      <c r="C9" s="124"/>
      <c r="D9" s="389">
        <v>3900</v>
      </c>
      <c r="E9" s="337"/>
      <c r="F9" s="158"/>
      <c r="G9" s="136"/>
      <c r="H9" s="129"/>
      <c r="I9" s="159"/>
      <c r="J9" s="326"/>
      <c r="K9" s="148"/>
      <c r="L9" s="109" t="s">
        <v>379</v>
      </c>
      <c r="M9" s="362"/>
      <c r="N9" s="359">
        <v>130</v>
      </c>
      <c r="O9" s="344"/>
      <c r="P9" s="160"/>
      <c r="Q9" s="136"/>
      <c r="R9" s="136"/>
      <c r="S9" s="159"/>
      <c r="T9" s="326"/>
      <c r="U9" s="148"/>
      <c r="V9" s="21"/>
    </row>
    <row r="10" spans="1:22" ht="13.5" customHeight="1">
      <c r="A10" s="268" t="s">
        <v>277</v>
      </c>
      <c r="B10" s="109" t="s">
        <v>278</v>
      </c>
      <c r="C10" s="117" t="s">
        <v>185</v>
      </c>
      <c r="D10" s="387">
        <v>3350</v>
      </c>
      <c r="E10" s="338"/>
      <c r="F10" s="161"/>
      <c r="G10" s="113"/>
      <c r="H10" s="130"/>
      <c r="I10" s="163"/>
      <c r="J10" s="327"/>
      <c r="K10" s="164"/>
      <c r="L10" s="109"/>
      <c r="M10" s="117"/>
      <c r="N10" s="185"/>
      <c r="O10" s="347"/>
      <c r="P10" s="156"/>
      <c r="Q10" s="113"/>
      <c r="R10" s="113"/>
      <c r="S10" s="163"/>
      <c r="T10" s="327"/>
      <c r="U10" s="164"/>
      <c r="V10" s="21"/>
    </row>
    <row r="11" spans="1:22" ht="13.5" customHeight="1">
      <c r="A11" s="165">
        <f>D11+N11</f>
        <v>7380</v>
      </c>
      <c r="B11" s="131" t="s">
        <v>25</v>
      </c>
      <c r="C11" s="137"/>
      <c r="D11" s="202">
        <f>SUM(D5:D10)</f>
        <v>7250</v>
      </c>
      <c r="E11" s="339">
        <f>SUM(E9:E10)</f>
        <v>0</v>
      </c>
      <c r="F11" s="166"/>
      <c r="G11" s="131"/>
      <c r="H11" s="131"/>
      <c r="I11" s="167"/>
      <c r="J11" s="328"/>
      <c r="K11" s="168"/>
      <c r="L11" s="131" t="s">
        <v>25</v>
      </c>
      <c r="M11" s="132"/>
      <c r="N11" s="195">
        <f>SUM(N6:N10)</f>
        <v>130</v>
      </c>
      <c r="O11" s="339">
        <f>SUM(O9:O10)</f>
        <v>0</v>
      </c>
      <c r="P11" s="168"/>
      <c r="Q11" s="131"/>
      <c r="R11" s="131"/>
      <c r="S11" s="167"/>
      <c r="T11" s="328"/>
      <c r="U11" s="168"/>
      <c r="V11" s="21"/>
    </row>
    <row r="12" spans="1:22" ht="13.5" customHeight="1">
      <c r="A12" s="556" t="s">
        <v>159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8"/>
      <c r="V12" s="21"/>
    </row>
    <row r="13" spans="1:22" ht="13.5" customHeight="1">
      <c r="A13" s="562" t="s">
        <v>85</v>
      </c>
      <c r="B13" s="559" t="s">
        <v>97</v>
      </c>
      <c r="C13" s="559"/>
      <c r="D13" s="559"/>
      <c r="E13" s="560"/>
      <c r="F13" s="561"/>
      <c r="G13" s="559" t="s">
        <v>98</v>
      </c>
      <c r="H13" s="559"/>
      <c r="I13" s="559"/>
      <c r="J13" s="560"/>
      <c r="K13" s="561"/>
      <c r="L13" s="559" t="s">
        <v>99</v>
      </c>
      <c r="M13" s="559"/>
      <c r="N13" s="559"/>
      <c r="O13" s="560"/>
      <c r="P13" s="561"/>
      <c r="Q13" s="559" t="s">
        <v>100</v>
      </c>
      <c r="R13" s="559"/>
      <c r="S13" s="559"/>
      <c r="T13" s="560"/>
      <c r="U13" s="561"/>
      <c r="V13" s="21"/>
    </row>
    <row r="14" spans="1:22" ht="13.5" customHeight="1">
      <c r="A14" s="564"/>
      <c r="B14" s="174" t="s">
        <v>102</v>
      </c>
      <c r="C14" s="554" t="s">
        <v>103</v>
      </c>
      <c r="D14" s="555"/>
      <c r="E14" s="175" t="s">
        <v>104</v>
      </c>
      <c r="F14" s="176"/>
      <c r="G14" s="174" t="s">
        <v>102</v>
      </c>
      <c r="H14" s="554" t="s">
        <v>103</v>
      </c>
      <c r="I14" s="555"/>
      <c r="J14" s="175" t="s">
        <v>104</v>
      </c>
      <c r="K14" s="177"/>
      <c r="L14" s="174" t="s">
        <v>102</v>
      </c>
      <c r="M14" s="554" t="s">
        <v>103</v>
      </c>
      <c r="N14" s="555"/>
      <c r="O14" s="175" t="s">
        <v>104</v>
      </c>
      <c r="P14" s="177"/>
      <c r="Q14" s="174" t="s">
        <v>102</v>
      </c>
      <c r="R14" s="554" t="s">
        <v>103</v>
      </c>
      <c r="S14" s="555"/>
      <c r="T14" s="175" t="s">
        <v>104</v>
      </c>
      <c r="U14" s="177"/>
      <c r="V14" s="21"/>
    </row>
    <row r="15" spans="1:22" ht="13.5" customHeight="1">
      <c r="A15" s="564"/>
      <c r="B15" s="178" t="s">
        <v>205</v>
      </c>
      <c r="C15" s="179" t="s">
        <v>206</v>
      </c>
      <c r="D15" s="389">
        <v>1790</v>
      </c>
      <c r="E15" s="337"/>
      <c r="F15" s="180"/>
      <c r="G15" s="178" t="s">
        <v>286</v>
      </c>
      <c r="H15" s="179" t="s">
        <v>515</v>
      </c>
      <c r="I15" s="389">
        <v>560</v>
      </c>
      <c r="J15" s="337"/>
      <c r="K15" s="180"/>
      <c r="L15" s="147"/>
      <c r="M15" s="134"/>
      <c r="N15" s="134"/>
      <c r="O15" s="134"/>
      <c r="P15" s="376"/>
      <c r="Q15" s="151"/>
      <c r="R15" s="151"/>
      <c r="S15" s="181"/>
      <c r="T15" s="327"/>
      <c r="U15" s="182"/>
      <c r="V15" s="21"/>
    </row>
    <row r="16" spans="1:22" ht="13.5" customHeight="1">
      <c r="A16" s="564"/>
      <c r="B16" s="183" t="s">
        <v>279</v>
      </c>
      <c r="C16" s="184" t="s">
        <v>509</v>
      </c>
      <c r="D16" s="387">
        <v>1550</v>
      </c>
      <c r="E16" s="338"/>
      <c r="F16" s="186"/>
      <c r="G16" s="187" t="s">
        <v>318</v>
      </c>
      <c r="H16" s="188"/>
      <c r="I16" s="387">
        <v>350</v>
      </c>
      <c r="J16" s="343"/>
      <c r="K16" s="189"/>
      <c r="L16" s="424"/>
      <c r="M16" s="151"/>
      <c r="N16" s="151"/>
      <c r="O16" s="151"/>
      <c r="P16" s="182"/>
      <c r="Q16" s="151"/>
      <c r="R16" s="151"/>
      <c r="S16" s="181"/>
      <c r="T16" s="327"/>
      <c r="U16" s="182"/>
      <c r="V16" s="21"/>
    </row>
    <row r="17" spans="1:22" ht="13.5" customHeight="1">
      <c r="A17" s="564"/>
      <c r="B17" s="183" t="s">
        <v>207</v>
      </c>
      <c r="C17" s="184"/>
      <c r="D17" s="387">
        <v>1260</v>
      </c>
      <c r="E17" s="338"/>
      <c r="F17" s="186"/>
      <c r="G17" s="424"/>
      <c r="H17" s="151"/>
      <c r="I17" s="151"/>
      <c r="J17" s="151"/>
      <c r="K17" s="182"/>
      <c r="L17" s="424"/>
      <c r="M17" s="151"/>
      <c r="N17" s="151"/>
      <c r="O17" s="151"/>
      <c r="P17" s="182"/>
      <c r="Q17" s="151"/>
      <c r="R17" s="151"/>
      <c r="S17" s="181"/>
      <c r="T17" s="327"/>
      <c r="U17" s="182"/>
      <c r="V17" s="21"/>
    </row>
    <row r="18" spans="1:22" ht="13.5" customHeight="1">
      <c r="A18" s="564"/>
      <c r="B18" s="183" t="s">
        <v>280</v>
      </c>
      <c r="C18" s="184" t="s">
        <v>510</v>
      </c>
      <c r="D18" s="387">
        <v>2390</v>
      </c>
      <c r="E18" s="338"/>
      <c r="F18" s="186"/>
      <c r="G18" s="151"/>
      <c r="H18" s="151"/>
      <c r="I18" s="181"/>
      <c r="J18" s="327"/>
      <c r="K18" s="182"/>
      <c r="L18" s="424"/>
      <c r="M18" s="151"/>
      <c r="N18" s="151"/>
      <c r="O18" s="151"/>
      <c r="P18" s="182"/>
      <c r="Q18" s="151"/>
      <c r="R18" s="151"/>
      <c r="S18" s="181"/>
      <c r="T18" s="327"/>
      <c r="U18" s="182"/>
      <c r="V18" s="21"/>
    </row>
    <row r="19" spans="1:22" ht="13.5" customHeight="1">
      <c r="A19" s="565"/>
      <c r="B19" s="190" t="s">
        <v>317</v>
      </c>
      <c r="C19" s="191"/>
      <c r="D19" s="387">
        <v>2440</v>
      </c>
      <c r="E19" s="340"/>
      <c r="F19" s="192"/>
      <c r="G19" s="151"/>
      <c r="H19" s="151"/>
      <c r="I19" s="181"/>
      <c r="J19" s="327"/>
      <c r="K19" s="182"/>
      <c r="L19" s="425"/>
      <c r="M19" s="150"/>
      <c r="N19" s="150"/>
      <c r="O19" s="150"/>
      <c r="P19" s="177"/>
      <c r="Q19" s="151"/>
      <c r="R19" s="151"/>
      <c r="S19" s="181"/>
      <c r="T19" s="327"/>
      <c r="U19" s="182"/>
      <c r="V19" s="21"/>
    </row>
    <row r="20" spans="1:22" ht="13.5" customHeight="1">
      <c r="A20" s="165">
        <f>SUM(D20+I20)</f>
        <v>10340</v>
      </c>
      <c r="B20" s="193" t="s">
        <v>105</v>
      </c>
      <c r="C20" s="194"/>
      <c r="D20" s="195">
        <f>SUM(D15:D19)</f>
        <v>9430</v>
      </c>
      <c r="E20" s="339">
        <f>SUM(E15:E19)</f>
        <v>0</v>
      </c>
      <c r="F20" s="196"/>
      <c r="G20" s="193" t="s">
        <v>105</v>
      </c>
      <c r="H20" s="194"/>
      <c r="I20" s="195">
        <f>SUM(I15:I19)</f>
        <v>910</v>
      </c>
      <c r="J20" s="339">
        <f>SUM(J15:J16)</f>
        <v>0</v>
      </c>
      <c r="K20" s="196"/>
      <c r="L20" s="193"/>
      <c r="M20" s="193"/>
      <c r="N20" s="195">
        <f>SUM(N15:N19)</f>
        <v>0</v>
      </c>
      <c r="O20" s="328">
        <f>SUM(O15:O19)</f>
        <v>0</v>
      </c>
      <c r="P20" s="196"/>
      <c r="Q20" s="193"/>
      <c r="R20" s="193"/>
      <c r="S20" s="195"/>
      <c r="T20" s="328"/>
      <c r="U20" s="196"/>
      <c r="V20" s="21"/>
    </row>
    <row r="21" spans="1:22" ht="13.5" customHeight="1">
      <c r="A21" s="556" t="s">
        <v>160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8"/>
      <c r="V21" s="21"/>
    </row>
    <row r="22" spans="1:22" ht="13.5" customHeight="1">
      <c r="A22" s="562" t="s">
        <v>30</v>
      </c>
      <c r="B22" s="560" t="s">
        <v>97</v>
      </c>
      <c r="C22" s="560"/>
      <c r="D22" s="560"/>
      <c r="E22" s="560"/>
      <c r="F22" s="566"/>
      <c r="G22" s="560" t="s">
        <v>98</v>
      </c>
      <c r="H22" s="560"/>
      <c r="I22" s="560"/>
      <c r="J22" s="560"/>
      <c r="K22" s="566"/>
      <c r="L22" s="560" t="s">
        <v>99</v>
      </c>
      <c r="M22" s="560"/>
      <c r="N22" s="560"/>
      <c r="O22" s="560"/>
      <c r="P22" s="566"/>
      <c r="Q22" s="560" t="s">
        <v>100</v>
      </c>
      <c r="R22" s="560"/>
      <c r="S22" s="560"/>
      <c r="T22" s="560"/>
      <c r="U22" s="566"/>
      <c r="V22" s="21"/>
    </row>
    <row r="23" spans="1:22" ht="13.5" customHeight="1">
      <c r="A23" s="563"/>
      <c r="B23" s="174" t="s">
        <v>102</v>
      </c>
      <c r="C23" s="554" t="s">
        <v>103</v>
      </c>
      <c r="D23" s="604"/>
      <c r="E23" s="175" t="s">
        <v>104</v>
      </c>
      <c r="F23" s="197"/>
      <c r="G23" s="174" t="s">
        <v>102</v>
      </c>
      <c r="H23" s="554" t="s">
        <v>103</v>
      </c>
      <c r="I23" s="555"/>
      <c r="J23" s="175" t="s">
        <v>104</v>
      </c>
      <c r="K23" s="197"/>
      <c r="L23" s="174" t="s">
        <v>102</v>
      </c>
      <c r="M23" s="554" t="s">
        <v>103</v>
      </c>
      <c r="N23" s="555"/>
      <c r="O23" s="175" t="s">
        <v>104</v>
      </c>
      <c r="P23" s="197"/>
      <c r="Q23" s="174" t="s">
        <v>102</v>
      </c>
      <c r="R23" s="554" t="s">
        <v>103</v>
      </c>
      <c r="S23" s="555"/>
      <c r="T23" s="175" t="s">
        <v>104</v>
      </c>
      <c r="U23" s="197"/>
      <c r="V23" s="21"/>
    </row>
    <row r="24" spans="1:22" ht="13.5" customHeight="1">
      <c r="A24" s="204" t="s">
        <v>84</v>
      </c>
      <c r="B24" s="198" t="s">
        <v>461</v>
      </c>
      <c r="C24" s="199"/>
      <c r="D24" s="389">
        <v>1400</v>
      </c>
      <c r="E24" s="337"/>
      <c r="F24" s="200"/>
      <c r="G24" s="151"/>
      <c r="H24" s="151"/>
      <c r="I24" s="181"/>
      <c r="J24" s="327"/>
      <c r="K24" s="182"/>
      <c r="L24" s="151"/>
      <c r="M24" s="151"/>
      <c r="N24" s="181"/>
      <c r="O24" s="346"/>
      <c r="P24" s="182"/>
      <c r="Q24" s="151"/>
      <c r="R24" s="151"/>
      <c r="S24" s="181"/>
      <c r="T24" s="327"/>
      <c r="U24" s="182"/>
      <c r="V24" s="21"/>
    </row>
    <row r="25" spans="1:22" ht="13.5" customHeight="1">
      <c r="A25" s="204" t="s">
        <v>204</v>
      </c>
      <c r="B25" s="187" t="s">
        <v>281</v>
      </c>
      <c r="C25" s="188" t="s">
        <v>511</v>
      </c>
      <c r="D25" s="387">
        <v>2620</v>
      </c>
      <c r="E25" s="338"/>
      <c r="F25" s="172"/>
      <c r="G25" s="151"/>
      <c r="H25" s="151"/>
      <c r="I25" s="181"/>
      <c r="J25" s="327"/>
      <c r="K25" s="182"/>
      <c r="L25" s="151"/>
      <c r="M25" s="151"/>
      <c r="N25" s="181"/>
      <c r="O25" s="346"/>
      <c r="P25" s="182"/>
      <c r="Q25" s="151"/>
      <c r="R25" s="151"/>
      <c r="S25" s="181"/>
      <c r="T25" s="327"/>
      <c r="U25" s="182"/>
      <c r="V25" s="21"/>
    </row>
    <row r="26" spans="1:22" ht="13.5" customHeight="1">
      <c r="A26" s="205" t="s">
        <v>77</v>
      </c>
      <c r="B26" s="151" t="s">
        <v>282</v>
      </c>
      <c r="C26" s="201"/>
      <c r="D26" s="387">
        <v>2600</v>
      </c>
      <c r="E26" s="343"/>
      <c r="F26" s="173"/>
      <c r="G26" s="151"/>
      <c r="H26" s="151"/>
      <c r="I26" s="181"/>
      <c r="J26" s="327"/>
      <c r="K26" s="182"/>
      <c r="L26" s="151"/>
      <c r="M26" s="151"/>
      <c r="N26" s="181"/>
      <c r="O26" s="346"/>
      <c r="P26" s="182"/>
      <c r="Q26" s="151"/>
      <c r="R26" s="151"/>
      <c r="S26" s="181"/>
      <c r="T26" s="327"/>
      <c r="U26" s="182"/>
      <c r="V26" s="21"/>
    </row>
    <row r="27" spans="1:22" ht="13.5" customHeight="1">
      <c r="A27" s="206" t="s">
        <v>193</v>
      </c>
      <c r="B27" s="567" t="s">
        <v>194</v>
      </c>
      <c r="C27" s="567"/>
      <c r="D27" s="567"/>
      <c r="E27" s="567"/>
      <c r="F27" s="568"/>
      <c r="G27" s="567" t="s">
        <v>194</v>
      </c>
      <c r="H27" s="567"/>
      <c r="I27" s="567"/>
      <c r="J27" s="567"/>
      <c r="K27" s="568"/>
      <c r="L27" s="567" t="s">
        <v>194</v>
      </c>
      <c r="M27" s="567"/>
      <c r="N27" s="567"/>
      <c r="O27" s="567"/>
      <c r="P27" s="568"/>
      <c r="Q27" s="567" t="s">
        <v>194</v>
      </c>
      <c r="R27" s="567"/>
      <c r="S27" s="567"/>
      <c r="T27" s="567"/>
      <c r="U27" s="568"/>
      <c r="V27" s="21"/>
    </row>
    <row r="28" spans="1:22" ht="13.5" customHeight="1">
      <c r="A28" s="165">
        <f>D28+N28</f>
        <v>6620</v>
      </c>
      <c r="B28" s="193" t="s">
        <v>105</v>
      </c>
      <c r="C28" s="194"/>
      <c r="D28" s="202">
        <f>SUM(D24:D26)</f>
        <v>6620</v>
      </c>
      <c r="E28" s="339">
        <f>SUM(E24:E26)</f>
        <v>0</v>
      </c>
      <c r="F28" s="203"/>
      <c r="G28" s="193"/>
      <c r="H28" s="193"/>
      <c r="I28" s="195"/>
      <c r="J28" s="328"/>
      <c r="K28" s="196"/>
      <c r="L28" s="193"/>
      <c r="M28" s="193"/>
      <c r="N28" s="195"/>
      <c r="O28" s="328"/>
      <c r="P28" s="196"/>
      <c r="Q28" s="193"/>
      <c r="R28" s="193"/>
      <c r="S28" s="195"/>
      <c r="T28" s="328"/>
      <c r="U28" s="196"/>
      <c r="V28" s="21"/>
    </row>
    <row r="29" spans="1:21" ht="13.5" customHeight="1">
      <c r="A29" s="556" t="s">
        <v>169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8"/>
    </row>
    <row r="30" spans="1:21" ht="13.5" customHeight="1">
      <c r="A30" s="562" t="s">
        <v>89</v>
      </c>
      <c r="B30" s="559" t="s">
        <v>97</v>
      </c>
      <c r="C30" s="559"/>
      <c r="D30" s="559"/>
      <c r="E30" s="560"/>
      <c r="F30" s="561"/>
      <c r="G30" s="559" t="s">
        <v>98</v>
      </c>
      <c r="H30" s="559"/>
      <c r="I30" s="559"/>
      <c r="J30" s="560"/>
      <c r="K30" s="561"/>
      <c r="L30" s="559" t="s">
        <v>99</v>
      </c>
      <c r="M30" s="559"/>
      <c r="N30" s="559"/>
      <c r="O30" s="560"/>
      <c r="P30" s="561"/>
      <c r="Q30" s="559" t="s">
        <v>100</v>
      </c>
      <c r="R30" s="559"/>
      <c r="S30" s="559"/>
      <c r="T30" s="560"/>
      <c r="U30" s="561"/>
    </row>
    <row r="31" spans="1:21" ht="13.5" customHeight="1">
      <c r="A31" s="595"/>
      <c r="B31" s="174" t="s">
        <v>102</v>
      </c>
      <c r="C31" s="554" t="s">
        <v>103</v>
      </c>
      <c r="D31" s="555"/>
      <c r="E31" s="175" t="s">
        <v>104</v>
      </c>
      <c r="F31" s="197"/>
      <c r="G31" s="174" t="s">
        <v>102</v>
      </c>
      <c r="H31" s="554" t="s">
        <v>103</v>
      </c>
      <c r="I31" s="555"/>
      <c r="J31" s="175" t="s">
        <v>104</v>
      </c>
      <c r="K31" s="177"/>
      <c r="L31" s="174" t="s">
        <v>102</v>
      </c>
      <c r="M31" s="554" t="s">
        <v>103</v>
      </c>
      <c r="N31" s="555"/>
      <c r="O31" s="175" t="s">
        <v>104</v>
      </c>
      <c r="P31" s="177"/>
      <c r="Q31" s="174" t="s">
        <v>102</v>
      </c>
      <c r="R31" s="554" t="s">
        <v>103</v>
      </c>
      <c r="S31" s="555"/>
      <c r="T31" s="175" t="s">
        <v>104</v>
      </c>
      <c r="U31" s="177"/>
    </row>
    <row r="32" spans="1:22" ht="13.5" customHeight="1">
      <c r="A32" s="595"/>
      <c r="B32" s="187" t="s">
        <v>374</v>
      </c>
      <c r="C32" s="179"/>
      <c r="D32" s="389">
        <v>1400</v>
      </c>
      <c r="E32" s="337"/>
      <c r="F32" s="189"/>
      <c r="G32" s="178" t="s">
        <v>411</v>
      </c>
      <c r="H32" s="179"/>
      <c r="I32" s="389">
        <v>2100</v>
      </c>
      <c r="J32" s="337"/>
      <c r="K32" s="180"/>
      <c r="L32" s="178" t="s">
        <v>208</v>
      </c>
      <c r="M32" s="361"/>
      <c r="N32" s="360">
        <v>1250</v>
      </c>
      <c r="O32" s="344"/>
      <c r="P32" s="180"/>
      <c r="Q32" s="178" t="s">
        <v>380</v>
      </c>
      <c r="R32" s="178"/>
      <c r="S32" s="360">
        <v>600</v>
      </c>
      <c r="T32" s="344"/>
      <c r="U32" s="180"/>
      <c r="V32" s="21"/>
    </row>
    <row r="33" spans="1:22" ht="13.5" customHeight="1">
      <c r="A33" s="595"/>
      <c r="B33" s="183" t="s">
        <v>209</v>
      </c>
      <c r="C33" s="184"/>
      <c r="D33" s="387">
        <v>1490</v>
      </c>
      <c r="E33" s="338"/>
      <c r="F33" s="186"/>
      <c r="G33" s="439"/>
      <c r="H33" s="190"/>
      <c r="I33" s="405"/>
      <c r="J33" s="430"/>
      <c r="K33" s="192"/>
      <c r="L33" s="151"/>
      <c r="M33" s="151"/>
      <c r="N33" s="181"/>
      <c r="O33" s="327"/>
      <c r="P33" s="182"/>
      <c r="Q33" s="151"/>
      <c r="R33" s="151"/>
      <c r="S33" s="181"/>
      <c r="T33" s="327"/>
      <c r="U33" s="182"/>
      <c r="V33" s="21"/>
    </row>
    <row r="34" spans="1:22" ht="13.5" customHeight="1">
      <c r="A34" s="595"/>
      <c r="B34" s="183" t="s">
        <v>210</v>
      </c>
      <c r="C34" s="184"/>
      <c r="D34" s="387">
        <v>940</v>
      </c>
      <c r="E34" s="338"/>
      <c r="F34" s="186"/>
      <c r="G34" s="424"/>
      <c r="H34" s="151"/>
      <c r="I34" s="351"/>
      <c r="J34" s="327"/>
      <c r="K34" s="182"/>
      <c r="L34" s="151"/>
      <c r="M34" s="151"/>
      <c r="N34" s="181"/>
      <c r="O34" s="327"/>
      <c r="P34" s="182"/>
      <c r="Q34" s="151"/>
      <c r="R34" s="151"/>
      <c r="S34" s="181"/>
      <c r="T34" s="327"/>
      <c r="U34" s="182"/>
      <c r="V34" s="21"/>
    </row>
    <row r="35" spans="1:22" ht="13.5" customHeight="1">
      <c r="A35" s="595"/>
      <c r="B35" s="151" t="s">
        <v>211</v>
      </c>
      <c r="C35" s="201"/>
      <c r="D35" s="387">
        <v>750</v>
      </c>
      <c r="E35" s="338"/>
      <c r="F35" s="182"/>
      <c r="G35" s="151"/>
      <c r="H35" s="151"/>
      <c r="I35" s="352"/>
      <c r="J35" s="327"/>
      <c r="K35" s="182"/>
      <c r="L35" s="151"/>
      <c r="M35" s="151"/>
      <c r="N35" s="181"/>
      <c r="O35" s="327"/>
      <c r="P35" s="182"/>
      <c r="Q35" s="151"/>
      <c r="R35" s="151"/>
      <c r="S35" s="181"/>
      <c r="T35" s="327"/>
      <c r="U35" s="182"/>
      <c r="V35" s="21"/>
    </row>
    <row r="36" spans="1:22" ht="13.5" customHeight="1">
      <c r="A36" s="169" t="s">
        <v>150</v>
      </c>
      <c r="B36" s="183" t="s">
        <v>439</v>
      </c>
      <c r="C36" s="184" t="s">
        <v>512</v>
      </c>
      <c r="D36" s="387">
        <v>2850</v>
      </c>
      <c r="E36" s="343"/>
      <c r="F36" s="186"/>
      <c r="G36" s="183" t="s">
        <v>440</v>
      </c>
      <c r="H36" s="184" t="s">
        <v>516</v>
      </c>
      <c r="I36" s="387">
        <v>550</v>
      </c>
      <c r="J36" s="337"/>
      <c r="K36" s="186"/>
      <c r="L36" s="183" t="s">
        <v>287</v>
      </c>
      <c r="M36" s="363"/>
      <c r="N36" s="359">
        <v>80</v>
      </c>
      <c r="O36" s="337"/>
      <c r="P36" s="186"/>
      <c r="Q36" s="151"/>
      <c r="R36" s="151"/>
      <c r="S36" s="181"/>
      <c r="T36" s="327"/>
      <c r="U36" s="182"/>
      <c r="V36" s="21"/>
    </row>
    <row r="37" spans="1:22" ht="13.5" customHeight="1">
      <c r="A37" s="165">
        <f>D37+I37+N37+S37</f>
        <v>12010</v>
      </c>
      <c r="B37" s="193" t="s">
        <v>105</v>
      </c>
      <c r="C37" s="194"/>
      <c r="D37" s="195">
        <f>SUM(D32:D36)</f>
        <v>7430</v>
      </c>
      <c r="E37" s="339">
        <f>SUM(E32:E36)</f>
        <v>0</v>
      </c>
      <c r="F37" s="196"/>
      <c r="G37" s="193" t="s">
        <v>105</v>
      </c>
      <c r="H37" s="194"/>
      <c r="I37" s="195">
        <f>SUM(I32:I36)</f>
        <v>2650</v>
      </c>
      <c r="J37" s="339">
        <f>SUM(J32:J36)</f>
        <v>0</v>
      </c>
      <c r="K37" s="196"/>
      <c r="L37" s="193" t="s">
        <v>105</v>
      </c>
      <c r="M37" s="194"/>
      <c r="N37" s="195">
        <f>SUM(N32:N36)</f>
        <v>1330</v>
      </c>
      <c r="O37" s="339">
        <f>SUM(O32:O36)</f>
        <v>0</v>
      </c>
      <c r="P37" s="196"/>
      <c r="Q37" s="193" t="s">
        <v>105</v>
      </c>
      <c r="R37" s="193"/>
      <c r="S37" s="195">
        <f>SUM(S32:S35)</f>
        <v>600</v>
      </c>
      <c r="T37" s="339">
        <f>SUM(T32)</f>
        <v>0</v>
      </c>
      <c r="U37" s="196"/>
      <c r="V37" s="21"/>
    </row>
    <row r="38" spans="1:21" ht="13.5" customHeight="1">
      <c r="A38" s="556" t="s">
        <v>170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8"/>
    </row>
    <row r="39" spans="1:21" ht="13.5" customHeight="1">
      <c r="A39" s="562" t="s">
        <v>30</v>
      </c>
      <c r="B39" s="560" t="s">
        <v>97</v>
      </c>
      <c r="C39" s="560"/>
      <c r="D39" s="560"/>
      <c r="E39" s="560"/>
      <c r="F39" s="566"/>
      <c r="G39" s="559" t="s">
        <v>98</v>
      </c>
      <c r="H39" s="559"/>
      <c r="I39" s="559"/>
      <c r="J39" s="560"/>
      <c r="K39" s="561"/>
      <c r="L39" s="559" t="s">
        <v>99</v>
      </c>
      <c r="M39" s="559"/>
      <c r="N39" s="559"/>
      <c r="O39" s="560"/>
      <c r="P39" s="561"/>
      <c r="Q39" s="559" t="s">
        <v>100</v>
      </c>
      <c r="R39" s="559"/>
      <c r="S39" s="559"/>
      <c r="T39" s="560"/>
      <c r="U39" s="561"/>
    </row>
    <row r="40" spans="1:21" ht="13.5" customHeight="1">
      <c r="A40" s="563"/>
      <c r="B40" s="174" t="s">
        <v>102</v>
      </c>
      <c r="C40" s="554" t="s">
        <v>103</v>
      </c>
      <c r="D40" s="555"/>
      <c r="E40" s="175" t="s">
        <v>104</v>
      </c>
      <c r="F40" s="197"/>
      <c r="G40" s="174" t="s">
        <v>102</v>
      </c>
      <c r="H40" s="554" t="s">
        <v>103</v>
      </c>
      <c r="I40" s="555"/>
      <c r="J40" s="175" t="s">
        <v>104</v>
      </c>
      <c r="K40" s="177"/>
      <c r="L40" s="174" t="s">
        <v>102</v>
      </c>
      <c r="M40" s="554" t="s">
        <v>103</v>
      </c>
      <c r="N40" s="555"/>
      <c r="O40" s="175" t="s">
        <v>104</v>
      </c>
      <c r="P40" s="177"/>
      <c r="Q40" s="174" t="s">
        <v>102</v>
      </c>
      <c r="R40" s="554" t="s">
        <v>103</v>
      </c>
      <c r="S40" s="555"/>
      <c r="T40" s="175" t="s">
        <v>104</v>
      </c>
      <c r="U40" s="177"/>
    </row>
    <row r="41" spans="1:22" ht="13.5" customHeight="1">
      <c r="A41" s="383" t="s">
        <v>366</v>
      </c>
      <c r="B41" s="178" t="s">
        <v>184</v>
      </c>
      <c r="C41" s="179" t="s">
        <v>513</v>
      </c>
      <c r="D41" s="389">
        <v>1640</v>
      </c>
      <c r="E41" s="337"/>
      <c r="F41" s="180"/>
      <c r="G41" s="178" t="s">
        <v>358</v>
      </c>
      <c r="H41" s="361"/>
      <c r="I41" s="360">
        <v>110</v>
      </c>
      <c r="J41" s="344"/>
      <c r="K41" s="180"/>
      <c r="L41" s="151"/>
      <c r="M41" s="151"/>
      <c r="N41" s="181"/>
      <c r="O41" s="345"/>
      <c r="P41" s="182"/>
      <c r="Q41" s="134"/>
      <c r="R41" s="134"/>
      <c r="S41" s="375"/>
      <c r="T41" s="326"/>
      <c r="U41" s="376"/>
      <c r="V41" s="21"/>
    </row>
    <row r="42" spans="1:22" ht="13.5" customHeight="1">
      <c r="A42" s="384" t="s">
        <v>371</v>
      </c>
      <c r="B42" s="183" t="s">
        <v>408</v>
      </c>
      <c r="C42" s="380"/>
      <c r="D42" s="390">
        <v>950</v>
      </c>
      <c r="E42" s="338"/>
      <c r="F42" s="379"/>
      <c r="G42" s="151"/>
      <c r="H42" s="151"/>
      <c r="I42" s="181"/>
      <c r="J42" s="327"/>
      <c r="K42" s="182"/>
      <c r="L42" s="151"/>
      <c r="M42" s="151"/>
      <c r="N42" s="181"/>
      <c r="O42" s="345"/>
      <c r="P42" s="182"/>
      <c r="Q42" s="151"/>
      <c r="R42" s="151"/>
      <c r="S42" s="181"/>
      <c r="T42" s="327"/>
      <c r="U42" s="182"/>
      <c r="V42" s="21"/>
    </row>
    <row r="43" spans="1:22" ht="13.5" customHeight="1">
      <c r="A43" s="381" t="s">
        <v>367</v>
      </c>
      <c r="B43" s="183" t="s">
        <v>283</v>
      </c>
      <c r="C43" s="184" t="s">
        <v>514</v>
      </c>
      <c r="D43" s="387">
        <v>1200</v>
      </c>
      <c r="E43" s="338"/>
      <c r="F43" s="186"/>
      <c r="G43" s="151"/>
      <c r="H43" s="151"/>
      <c r="I43" s="181"/>
      <c r="J43" s="327"/>
      <c r="K43" s="182"/>
      <c r="L43" s="151"/>
      <c r="M43" s="151"/>
      <c r="N43" s="181"/>
      <c r="O43" s="345"/>
      <c r="P43" s="182"/>
      <c r="Q43" s="151"/>
      <c r="R43" s="151"/>
      <c r="S43" s="181"/>
      <c r="T43" s="327"/>
      <c r="U43" s="182"/>
      <c r="V43" s="21"/>
    </row>
    <row r="44" spans="1:22" ht="13.5" customHeight="1">
      <c r="A44" s="170" t="s">
        <v>364</v>
      </c>
      <c r="B44" s="183" t="s">
        <v>284</v>
      </c>
      <c r="C44" s="184"/>
      <c r="D44" s="387">
        <v>580</v>
      </c>
      <c r="E44" s="338"/>
      <c r="F44" s="186"/>
      <c r="G44" s="151"/>
      <c r="H44" s="151"/>
      <c r="I44" s="181"/>
      <c r="J44" s="327"/>
      <c r="K44" s="182"/>
      <c r="L44" s="151"/>
      <c r="M44" s="151"/>
      <c r="N44" s="181"/>
      <c r="O44" s="345"/>
      <c r="P44" s="182"/>
      <c r="Q44" s="151"/>
      <c r="R44" s="151"/>
      <c r="S44" s="181"/>
      <c r="T44" s="327"/>
      <c r="U44" s="182"/>
      <c r="V44" s="21"/>
    </row>
    <row r="45" spans="1:22" ht="13.5" customHeight="1">
      <c r="A45" s="382" t="s">
        <v>365</v>
      </c>
      <c r="B45" s="190" t="s">
        <v>285</v>
      </c>
      <c r="C45" s="380"/>
      <c r="D45" s="390">
        <v>680</v>
      </c>
      <c r="E45" s="343"/>
      <c r="F45" s="379"/>
      <c r="G45" s="151"/>
      <c r="H45" s="151"/>
      <c r="I45" s="181"/>
      <c r="J45" s="327"/>
      <c r="K45" s="182"/>
      <c r="L45" s="151"/>
      <c r="M45" s="151"/>
      <c r="N45" s="181"/>
      <c r="O45" s="345"/>
      <c r="P45" s="182"/>
      <c r="Q45" s="151"/>
      <c r="R45" s="151"/>
      <c r="S45" s="181"/>
      <c r="T45" s="327"/>
      <c r="U45" s="182"/>
      <c r="V45" s="21"/>
    </row>
    <row r="46" spans="1:22" ht="13.5" customHeight="1">
      <c r="A46" s="171" t="s">
        <v>196</v>
      </c>
      <c r="B46" s="605" t="s">
        <v>197</v>
      </c>
      <c r="C46" s="605"/>
      <c r="D46" s="605"/>
      <c r="E46" s="605"/>
      <c r="F46" s="606"/>
      <c r="G46" s="605" t="s">
        <v>202</v>
      </c>
      <c r="H46" s="605"/>
      <c r="I46" s="605"/>
      <c r="J46" s="605"/>
      <c r="K46" s="606"/>
      <c r="L46" s="605" t="s">
        <v>202</v>
      </c>
      <c r="M46" s="605"/>
      <c r="N46" s="605"/>
      <c r="O46" s="605"/>
      <c r="P46" s="606"/>
      <c r="Q46" s="605" t="s">
        <v>202</v>
      </c>
      <c r="R46" s="605"/>
      <c r="S46" s="605"/>
      <c r="T46" s="605"/>
      <c r="U46" s="606"/>
      <c r="V46" s="21"/>
    </row>
    <row r="47" spans="1:22" ht="13.5" customHeight="1">
      <c r="A47" s="165">
        <f>D47+I47+N47+S47</f>
        <v>5160</v>
      </c>
      <c r="B47" s="193" t="s">
        <v>105</v>
      </c>
      <c r="C47" s="194"/>
      <c r="D47" s="195">
        <f>SUM(D41:D45)</f>
        <v>5050</v>
      </c>
      <c r="E47" s="339">
        <f>SUM(E41:E45)</f>
        <v>0</v>
      </c>
      <c r="F47" s="196"/>
      <c r="G47" s="193" t="s">
        <v>105</v>
      </c>
      <c r="H47" s="194"/>
      <c r="I47" s="195">
        <f>SUM(I41:I45)</f>
        <v>110</v>
      </c>
      <c r="J47" s="339">
        <f>SUM(J41:J45)</f>
        <v>0</v>
      </c>
      <c r="K47" s="196"/>
      <c r="L47" s="193"/>
      <c r="M47" s="193"/>
      <c r="N47" s="195"/>
      <c r="O47" s="328"/>
      <c r="P47" s="196"/>
      <c r="Q47" s="193"/>
      <c r="R47" s="193"/>
      <c r="S47" s="195">
        <f>SUM(S41:S45)</f>
        <v>0</v>
      </c>
      <c r="T47" s="328">
        <f>SUM(T41)</f>
        <v>0</v>
      </c>
      <c r="U47" s="196"/>
      <c r="V47" s="21"/>
    </row>
    <row r="48" spans="1:22" ht="10.5" customHeight="1">
      <c r="A48" s="450" t="s">
        <v>432</v>
      </c>
      <c r="B48" s="21"/>
      <c r="C48" s="21"/>
      <c r="D48" s="49"/>
      <c r="E48" s="50"/>
      <c r="F48" s="21"/>
      <c r="G48" s="21"/>
      <c r="H48" s="113"/>
      <c r="I48" s="49"/>
      <c r="J48" s="50"/>
      <c r="K48" s="21"/>
      <c r="L48" s="21"/>
      <c r="M48" s="113"/>
      <c r="N48" s="49"/>
      <c r="O48" s="21"/>
      <c r="P48" s="120" t="s">
        <v>505</v>
      </c>
      <c r="Q48" s="21"/>
      <c r="R48" s="21"/>
      <c r="S48" s="49"/>
      <c r="T48" s="50"/>
      <c r="U48" s="265"/>
      <c r="V48" s="21"/>
    </row>
    <row r="49" spans="1:20" ht="10.5" customHeight="1">
      <c r="A49" s="451" t="s">
        <v>195</v>
      </c>
      <c r="D49" s="44"/>
      <c r="E49" s="43"/>
      <c r="I49" s="44"/>
      <c r="J49" s="43"/>
      <c r="N49" s="44"/>
      <c r="P49" s="138" t="s">
        <v>506</v>
      </c>
      <c r="S49" s="44"/>
      <c r="T49" s="43"/>
    </row>
    <row r="50" spans="1:21" ht="9.75" customHeight="1">
      <c r="A50" s="120" t="s">
        <v>448</v>
      </c>
      <c r="D50" s="44"/>
      <c r="E50" s="43"/>
      <c r="I50" s="120" t="s">
        <v>501</v>
      </c>
      <c r="J50" s="43"/>
      <c r="N50" s="44"/>
      <c r="P50" s="138" t="s">
        <v>507</v>
      </c>
      <c r="S50" s="44"/>
      <c r="T50" s="43"/>
      <c r="U50" s="436"/>
    </row>
    <row r="51" spans="1:21" ht="9.75" customHeight="1">
      <c r="A51" s="138" t="s">
        <v>449</v>
      </c>
      <c r="D51" s="44"/>
      <c r="E51" s="43"/>
      <c r="I51" s="120" t="s">
        <v>502</v>
      </c>
      <c r="J51" s="43"/>
      <c r="N51" s="44"/>
      <c r="P51" s="120"/>
      <c r="S51" s="44"/>
      <c r="T51" s="43"/>
      <c r="U51" s="436"/>
    </row>
    <row r="52" spans="1:20" ht="9.75" customHeight="1">
      <c r="A52" s="120" t="s">
        <v>500</v>
      </c>
      <c r="D52" s="44"/>
      <c r="E52" s="43"/>
      <c r="I52" s="120" t="s">
        <v>503</v>
      </c>
      <c r="J52" s="43"/>
      <c r="N52" s="44"/>
      <c r="P52" s="120"/>
      <c r="S52" s="44"/>
      <c r="T52" s="43"/>
    </row>
    <row r="53" spans="2:21" ht="9.75" customHeight="1">
      <c r="B53" s="21"/>
      <c r="C53" s="130"/>
      <c r="D53" s="49"/>
      <c r="E53" s="50"/>
      <c r="F53" s="21"/>
      <c r="G53" s="120"/>
      <c r="I53" s="138" t="s">
        <v>504</v>
      </c>
      <c r="J53" s="43"/>
      <c r="N53" s="44"/>
      <c r="Q53" s="21"/>
      <c r="S53" s="44"/>
      <c r="T53" s="43"/>
      <c r="U53" s="553" t="s">
        <v>255</v>
      </c>
    </row>
    <row r="54" spans="1:21" ht="9" customHeight="1">
      <c r="A54" s="120"/>
      <c r="B54" s="21"/>
      <c r="C54" s="130"/>
      <c r="D54" s="49"/>
      <c r="E54" s="50"/>
      <c r="F54" s="21"/>
      <c r="G54" s="21"/>
      <c r="U54" s="553"/>
    </row>
    <row r="55" spans="4:7" ht="13.5">
      <c r="D55" s="46"/>
      <c r="G55" s="120"/>
    </row>
    <row r="56" ht="13.5">
      <c r="D56" s="46"/>
    </row>
    <row r="57" spans="1:7" ht="14.25">
      <c r="A57" s="120"/>
      <c r="B57" s="21"/>
      <c r="C57" s="130"/>
      <c r="D57" s="49"/>
      <c r="E57" s="50"/>
      <c r="F57" s="21"/>
      <c r="G57" s="120"/>
    </row>
    <row r="58" spans="1:7" ht="14.25">
      <c r="A58" s="138"/>
      <c r="B58" s="21"/>
      <c r="C58" s="130"/>
      <c r="D58" s="49"/>
      <c r="E58" s="50"/>
      <c r="F58" s="21"/>
      <c r="G58" s="21"/>
    </row>
    <row r="59" ht="13.5">
      <c r="D59" s="46"/>
    </row>
    <row r="60" ht="13.5">
      <c r="D60" s="46"/>
    </row>
  </sheetData>
  <sheetProtection/>
  <mergeCells count="75">
    <mergeCell ref="B46:F46"/>
    <mergeCell ref="G46:K46"/>
    <mergeCell ref="Q39:U39"/>
    <mergeCell ref="L46:P46"/>
    <mergeCell ref="M40:N40"/>
    <mergeCell ref="Q46:U46"/>
    <mergeCell ref="H40:I40"/>
    <mergeCell ref="G39:K39"/>
    <mergeCell ref="L39:P39"/>
    <mergeCell ref="G30:K30"/>
    <mergeCell ref="L30:P30"/>
    <mergeCell ref="Q30:U30"/>
    <mergeCell ref="L27:P27"/>
    <mergeCell ref="B27:F27"/>
    <mergeCell ref="M31:N31"/>
    <mergeCell ref="C23:D23"/>
    <mergeCell ref="A39:A40"/>
    <mergeCell ref="B39:F39"/>
    <mergeCell ref="A38:U38"/>
    <mergeCell ref="C31:D31"/>
    <mergeCell ref="Q22:U22"/>
    <mergeCell ref="Q27:U27"/>
    <mergeCell ref="A29:U29"/>
    <mergeCell ref="A30:A35"/>
    <mergeCell ref="B30:F30"/>
    <mergeCell ref="A7:A8"/>
    <mergeCell ref="G7:K7"/>
    <mergeCell ref="A21:U21"/>
    <mergeCell ref="C14:D14"/>
    <mergeCell ref="H14:I14"/>
    <mergeCell ref="M1:N1"/>
    <mergeCell ref="C8:D8"/>
    <mergeCell ref="M14:N14"/>
    <mergeCell ref="R14:S14"/>
    <mergeCell ref="R2:U4"/>
    <mergeCell ref="T1:U1"/>
    <mergeCell ref="H8:I8"/>
    <mergeCell ref="M8:N8"/>
    <mergeCell ref="G13:K13"/>
    <mergeCell ref="L13:P13"/>
    <mergeCell ref="P1:Q2"/>
    <mergeCell ref="K1:L1"/>
    <mergeCell ref="T5:U5"/>
    <mergeCell ref="F2:I4"/>
    <mergeCell ref="P3:Q4"/>
    <mergeCell ref="C1:E1"/>
    <mergeCell ref="F1:I1"/>
    <mergeCell ref="B2:E4"/>
    <mergeCell ref="B7:F7"/>
    <mergeCell ref="G22:K22"/>
    <mergeCell ref="R1:S1"/>
    <mergeCell ref="J2:L4"/>
    <mergeCell ref="M2:N4"/>
    <mergeCell ref="Q5:S5"/>
    <mergeCell ref="O5:P5"/>
    <mergeCell ref="A6:U6"/>
    <mergeCell ref="B22:F22"/>
    <mergeCell ref="H31:I31"/>
    <mergeCell ref="G27:K27"/>
    <mergeCell ref="L22:P22"/>
    <mergeCell ref="M23:N23"/>
    <mergeCell ref="L7:P7"/>
    <mergeCell ref="Q7:U7"/>
    <mergeCell ref="Q13:U13"/>
    <mergeCell ref="R8:S8"/>
    <mergeCell ref="U53:U54"/>
    <mergeCell ref="R23:S23"/>
    <mergeCell ref="R31:S31"/>
    <mergeCell ref="R40:S40"/>
    <mergeCell ref="A12:U12"/>
    <mergeCell ref="B13:F13"/>
    <mergeCell ref="H23:I23"/>
    <mergeCell ref="C40:D40"/>
    <mergeCell ref="A22:A23"/>
    <mergeCell ref="A13:A19"/>
  </mergeCells>
  <conditionalFormatting sqref="E9 E15">
    <cfRule type="expression" priority="5" dxfId="13" stopIfTrue="1">
      <formula>D9&lt;E9</formula>
    </cfRule>
  </conditionalFormatting>
  <conditionalFormatting sqref="E10 E16:E19">
    <cfRule type="expression" priority="6" dxfId="0" stopIfTrue="1">
      <formula>D10&lt;E10</formula>
    </cfRule>
  </conditionalFormatting>
  <conditionalFormatting sqref="E24:E26">
    <cfRule type="expression" priority="4" dxfId="13" stopIfTrue="1">
      <formula>D24&lt;E24</formula>
    </cfRule>
  </conditionalFormatting>
  <conditionalFormatting sqref="E32:E36">
    <cfRule type="expression" priority="3" dxfId="13" stopIfTrue="1">
      <formula>D32&lt;E32</formula>
    </cfRule>
  </conditionalFormatting>
  <conditionalFormatting sqref="E41:E45">
    <cfRule type="expression" priority="2" dxfId="13" stopIfTrue="1">
      <formula>D41&lt;E41</formula>
    </cfRule>
  </conditionalFormatting>
  <conditionalFormatting sqref="T32 O36 O32 O9 J41 J36 J32:J33 J15:J16">
    <cfRule type="expression" priority="1" dxfId="13" stopIfTrue="1">
      <formula>I9&lt;J9</formula>
    </cfRule>
  </conditionalFormatting>
  <printOptions/>
  <pageMargins left="0.3937007874015748" right="0.1968503937007874" top="0" bottom="0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2" width="8.625" style="1" customWidth="1"/>
    <col min="3" max="3" width="2.625" style="133" customWidth="1"/>
    <col min="4" max="4" width="6.625" style="1" customWidth="1"/>
    <col min="5" max="5" width="9.625" style="1" customWidth="1"/>
    <col min="6" max="6" width="7.625" style="1" customWidth="1"/>
    <col min="7" max="7" width="8.625" style="1" customWidth="1"/>
    <col min="8" max="8" width="2.625" style="133" customWidth="1"/>
    <col min="9" max="9" width="6.625" style="1" customWidth="1"/>
    <col min="10" max="10" width="9.625" style="1" customWidth="1"/>
    <col min="11" max="11" width="7.625" style="1" customWidth="1"/>
    <col min="12" max="12" width="8.625" style="1" customWidth="1"/>
    <col min="13" max="13" width="2.625" style="133" customWidth="1"/>
    <col min="14" max="14" width="6.625" style="1" customWidth="1"/>
    <col min="15" max="15" width="9.625" style="1" customWidth="1"/>
    <col min="16" max="16" width="7.625" style="1" customWidth="1"/>
    <col min="17" max="17" width="8.625" style="1" customWidth="1"/>
    <col min="18" max="18" width="2.625" style="133" customWidth="1"/>
    <col min="19" max="19" width="6.625" style="1" customWidth="1"/>
    <col min="20" max="20" width="9.625" style="1" customWidth="1"/>
    <col min="21" max="21" width="7.625" style="1" customWidth="1"/>
    <col min="22" max="16384" width="9.00390625" style="1" customWidth="1"/>
  </cols>
  <sheetData>
    <row r="1" spans="1:21" ht="10.5" customHeight="1">
      <c r="A1" s="145">
        <f>'市郡別合計'!A1</f>
        <v>43084</v>
      </c>
      <c r="B1" s="236" t="s">
        <v>225</v>
      </c>
      <c r="C1" s="615">
        <f>'秋田'!C1</f>
        <v>0</v>
      </c>
      <c r="D1" s="615"/>
      <c r="E1" s="616"/>
      <c r="F1" s="628" t="s">
        <v>6</v>
      </c>
      <c r="G1" s="629"/>
      <c r="H1" s="629"/>
      <c r="I1" s="629"/>
      <c r="J1" s="238" t="s">
        <v>226</v>
      </c>
      <c r="K1" s="615">
        <f>'秋田'!K1</f>
        <v>0</v>
      </c>
      <c r="L1" s="616"/>
      <c r="M1" s="236" t="s">
        <v>8</v>
      </c>
      <c r="N1" s="239"/>
      <c r="O1" s="238" t="s">
        <v>227</v>
      </c>
      <c r="P1" s="617">
        <f>'秋田'!P1</f>
        <v>0</v>
      </c>
      <c r="Q1" s="618"/>
      <c r="R1" s="237" t="s">
        <v>228</v>
      </c>
      <c r="S1" s="240"/>
      <c r="T1" s="240"/>
      <c r="U1" s="239"/>
    </row>
    <row r="2" spans="1:21" ht="13.5" customHeight="1">
      <c r="A2" s="229" t="s">
        <v>470</v>
      </c>
      <c r="B2" s="494">
        <f>'秋田'!B2</f>
        <v>0</v>
      </c>
      <c r="C2" s="495"/>
      <c r="D2" s="495"/>
      <c r="E2" s="496"/>
      <c r="F2" s="472">
        <f>'秋田'!F2</f>
        <v>0</v>
      </c>
      <c r="G2" s="472"/>
      <c r="H2" s="472"/>
      <c r="I2" s="473"/>
      <c r="J2" s="534">
        <f>'秋田'!J2</f>
        <v>0</v>
      </c>
      <c r="K2" s="626"/>
      <c r="L2" s="536"/>
      <c r="M2" s="627">
        <f>'秋田'!M2</f>
        <v>0</v>
      </c>
      <c r="N2" s="627"/>
      <c r="O2" s="241"/>
      <c r="P2" s="619"/>
      <c r="Q2" s="620"/>
      <c r="R2" s="511">
        <f>'秋田'!R2</f>
        <v>0</v>
      </c>
      <c r="S2" s="511"/>
      <c r="T2" s="511"/>
      <c r="U2" s="512"/>
    </row>
    <row r="3" spans="1:21" ht="12.75" customHeight="1">
      <c r="A3" s="229" t="s">
        <v>319</v>
      </c>
      <c r="B3" s="494"/>
      <c r="C3" s="495"/>
      <c r="D3" s="495"/>
      <c r="E3" s="496"/>
      <c r="F3" s="472"/>
      <c r="G3" s="472"/>
      <c r="H3" s="472"/>
      <c r="I3" s="473"/>
      <c r="J3" s="534"/>
      <c r="K3" s="626"/>
      <c r="L3" s="536"/>
      <c r="M3" s="627"/>
      <c r="N3" s="627"/>
      <c r="O3" s="276" t="s">
        <v>229</v>
      </c>
      <c r="P3" s="622">
        <f>E19+J19+O19+T19+E31+J31+O31+T31+E38+O38</f>
        <v>0</v>
      </c>
      <c r="Q3" s="623"/>
      <c r="R3" s="511"/>
      <c r="S3" s="511"/>
      <c r="T3" s="511"/>
      <c r="U3" s="512"/>
    </row>
    <row r="4" spans="1:21" ht="12.75" customHeight="1">
      <c r="A4" s="229" t="s">
        <v>230</v>
      </c>
      <c r="B4" s="497"/>
      <c r="C4" s="498"/>
      <c r="D4" s="498"/>
      <c r="E4" s="499"/>
      <c r="F4" s="475"/>
      <c r="G4" s="475"/>
      <c r="H4" s="475"/>
      <c r="I4" s="476"/>
      <c r="J4" s="537"/>
      <c r="K4" s="538"/>
      <c r="L4" s="539"/>
      <c r="M4" s="490"/>
      <c r="N4" s="490"/>
      <c r="O4" s="277"/>
      <c r="P4" s="624"/>
      <c r="Q4" s="625"/>
      <c r="R4" s="514"/>
      <c r="S4" s="514"/>
      <c r="T4" s="514"/>
      <c r="U4" s="515"/>
    </row>
    <row r="5" spans="2:21" ht="6" customHeight="1">
      <c r="B5" s="24"/>
      <c r="C5" s="630"/>
      <c r="D5" s="630"/>
      <c r="E5" s="630"/>
      <c r="F5" s="630"/>
      <c r="G5" s="24"/>
      <c r="H5" s="631"/>
      <c r="I5" s="631"/>
      <c r="J5" s="631"/>
      <c r="K5" s="419"/>
      <c r="L5" s="607"/>
      <c r="M5" s="607"/>
      <c r="N5" s="607"/>
      <c r="O5" s="621"/>
      <c r="P5" s="607"/>
      <c r="Q5" s="607"/>
      <c r="R5" s="607"/>
      <c r="S5" s="607"/>
      <c r="T5" s="610"/>
      <c r="U5" s="610"/>
    </row>
    <row r="6" spans="1:21" ht="15" customHeight="1">
      <c r="A6" s="529" t="s">
        <v>163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</row>
    <row r="7" spans="1:21" ht="15" customHeight="1">
      <c r="A7" s="40"/>
      <c r="B7" s="608" t="s">
        <v>97</v>
      </c>
      <c r="C7" s="608"/>
      <c r="D7" s="608"/>
      <c r="E7" s="508"/>
      <c r="F7" s="609"/>
      <c r="G7" s="608" t="s">
        <v>98</v>
      </c>
      <c r="H7" s="608"/>
      <c r="I7" s="608"/>
      <c r="J7" s="508"/>
      <c r="K7" s="609"/>
      <c r="L7" s="608" t="s">
        <v>99</v>
      </c>
      <c r="M7" s="608"/>
      <c r="N7" s="608"/>
      <c r="O7" s="508"/>
      <c r="P7" s="609"/>
      <c r="Q7" s="608" t="s">
        <v>100</v>
      </c>
      <c r="R7" s="608"/>
      <c r="S7" s="608"/>
      <c r="T7" s="508"/>
      <c r="U7" s="609"/>
    </row>
    <row r="8" spans="1:21" ht="15" customHeight="1">
      <c r="A8" s="22"/>
      <c r="B8" s="207" t="s">
        <v>102</v>
      </c>
      <c r="C8" s="613" t="s">
        <v>103</v>
      </c>
      <c r="D8" s="614"/>
      <c r="E8" s="208" t="s">
        <v>104</v>
      </c>
      <c r="F8" s="209"/>
      <c r="G8" s="207" t="s">
        <v>102</v>
      </c>
      <c r="H8" s="613" t="s">
        <v>103</v>
      </c>
      <c r="I8" s="614"/>
      <c r="J8" s="208" t="s">
        <v>104</v>
      </c>
      <c r="K8" s="209"/>
      <c r="L8" s="207" t="s">
        <v>102</v>
      </c>
      <c r="M8" s="613" t="s">
        <v>103</v>
      </c>
      <c r="N8" s="614"/>
      <c r="O8" s="208" t="s">
        <v>104</v>
      </c>
      <c r="P8" s="209"/>
      <c r="Q8" s="207" t="s">
        <v>102</v>
      </c>
      <c r="R8" s="613" t="s">
        <v>103</v>
      </c>
      <c r="S8" s="614"/>
      <c r="T8" s="208" t="s">
        <v>104</v>
      </c>
      <c r="U8" s="209"/>
    </row>
    <row r="9" spans="1:21" ht="15" customHeight="1">
      <c r="A9" s="22"/>
      <c r="B9" s="211" t="s">
        <v>212</v>
      </c>
      <c r="C9" s="188"/>
      <c r="D9" s="389">
        <v>2110</v>
      </c>
      <c r="E9" s="338"/>
      <c r="F9" s="212"/>
      <c r="G9" s="211" t="s">
        <v>293</v>
      </c>
      <c r="H9" s="188" t="s">
        <v>203</v>
      </c>
      <c r="I9" s="389">
        <v>1660</v>
      </c>
      <c r="J9" s="343"/>
      <c r="K9" s="212"/>
      <c r="L9" s="211" t="s">
        <v>294</v>
      </c>
      <c r="M9" s="188" t="s">
        <v>454</v>
      </c>
      <c r="N9" s="389">
        <v>3160</v>
      </c>
      <c r="O9" s="338"/>
      <c r="P9" s="212"/>
      <c r="Q9" s="211" t="s">
        <v>213</v>
      </c>
      <c r="R9" s="361" t="s">
        <v>459</v>
      </c>
      <c r="S9" s="400">
        <v>1300</v>
      </c>
      <c r="T9" s="338"/>
      <c r="U9" s="212"/>
    </row>
    <row r="10" spans="1:21" ht="15" customHeight="1">
      <c r="A10" s="98" t="s">
        <v>101</v>
      </c>
      <c r="B10" s="110" t="s">
        <v>214</v>
      </c>
      <c r="C10" s="184"/>
      <c r="D10" s="387">
        <v>2200</v>
      </c>
      <c r="E10" s="338"/>
      <c r="F10" s="213"/>
      <c r="G10" s="214"/>
      <c r="H10" s="190"/>
      <c r="I10" s="394"/>
      <c r="J10" s="323"/>
      <c r="K10" s="216"/>
      <c r="L10" s="110" t="s">
        <v>368</v>
      </c>
      <c r="M10" s="184" t="s">
        <v>455</v>
      </c>
      <c r="N10" s="397">
        <v>250</v>
      </c>
      <c r="O10" s="343"/>
      <c r="P10" s="213"/>
      <c r="Q10" s="183" t="s">
        <v>300</v>
      </c>
      <c r="R10" s="364" t="s">
        <v>460</v>
      </c>
      <c r="S10" s="401">
        <v>170</v>
      </c>
      <c r="T10" s="343"/>
      <c r="U10" s="213"/>
    </row>
    <row r="11" spans="1:21" ht="15" customHeight="1">
      <c r="A11" s="22"/>
      <c r="B11" s="211" t="s">
        <v>215</v>
      </c>
      <c r="C11" s="258" t="s">
        <v>270</v>
      </c>
      <c r="D11" s="387">
        <v>1610</v>
      </c>
      <c r="E11" s="338"/>
      <c r="F11" s="212"/>
      <c r="G11" s="24"/>
      <c r="H11" s="151"/>
      <c r="I11" s="395"/>
      <c r="J11" s="323"/>
      <c r="K11" s="218"/>
      <c r="L11" s="24"/>
      <c r="M11" s="190"/>
      <c r="N11" s="394"/>
      <c r="O11" s="323"/>
      <c r="P11" s="218"/>
      <c r="Q11" s="24"/>
      <c r="R11" s="151"/>
      <c r="S11" s="217"/>
      <c r="T11" s="323"/>
      <c r="U11" s="218"/>
    </row>
    <row r="12" spans="1:21" ht="15" customHeight="1">
      <c r="A12" s="22"/>
      <c r="B12" s="110" t="s">
        <v>216</v>
      </c>
      <c r="C12" s="258" t="s">
        <v>271</v>
      </c>
      <c r="D12" s="387">
        <v>2360</v>
      </c>
      <c r="E12" s="338"/>
      <c r="F12" s="213"/>
      <c r="G12" s="434"/>
      <c r="H12" s="151"/>
      <c r="I12" s="395"/>
      <c r="J12" s="323"/>
      <c r="K12" s="218"/>
      <c r="L12" s="211"/>
      <c r="M12" s="187"/>
      <c r="N12" s="396"/>
      <c r="O12" s="323"/>
      <c r="P12" s="212"/>
      <c r="Q12" s="24"/>
      <c r="R12" s="151"/>
      <c r="S12" s="217"/>
      <c r="T12" s="323"/>
      <c r="U12" s="218"/>
    </row>
    <row r="13" spans="1:21" ht="15" customHeight="1">
      <c r="A13" s="100" t="s">
        <v>111</v>
      </c>
      <c r="B13" s="110" t="s">
        <v>421</v>
      </c>
      <c r="C13" s="258" t="s">
        <v>272</v>
      </c>
      <c r="D13" s="387">
        <v>2340</v>
      </c>
      <c r="E13" s="338"/>
      <c r="F13" s="213"/>
      <c r="G13" s="434"/>
      <c r="H13" s="151"/>
      <c r="I13" s="407"/>
      <c r="J13" s="327"/>
      <c r="K13" s="218"/>
      <c r="L13" s="110" t="s">
        <v>295</v>
      </c>
      <c r="M13" s="184" t="s">
        <v>456</v>
      </c>
      <c r="N13" s="398">
        <v>510</v>
      </c>
      <c r="O13" s="337"/>
      <c r="P13" s="213"/>
      <c r="Q13" s="24"/>
      <c r="R13" s="151"/>
      <c r="S13" s="217"/>
      <c r="T13" s="323"/>
      <c r="U13" s="218"/>
    </row>
    <row r="14" spans="1:21" ht="15" customHeight="1">
      <c r="A14" s="100" t="s">
        <v>112</v>
      </c>
      <c r="B14" s="110" t="s">
        <v>452</v>
      </c>
      <c r="C14" s="258" t="s">
        <v>273</v>
      </c>
      <c r="D14" s="387">
        <v>3680</v>
      </c>
      <c r="E14" s="338"/>
      <c r="F14" s="213"/>
      <c r="G14" s="434"/>
      <c r="H14" s="151"/>
      <c r="I14" s="407"/>
      <c r="J14" s="327"/>
      <c r="K14" s="218"/>
      <c r="L14" s="110" t="s">
        <v>296</v>
      </c>
      <c r="M14" s="184" t="s">
        <v>457</v>
      </c>
      <c r="N14" s="387">
        <v>850</v>
      </c>
      <c r="O14" s="338"/>
      <c r="P14" s="213"/>
      <c r="Q14" s="130"/>
      <c r="R14" s="151"/>
      <c r="S14" s="217"/>
      <c r="T14" s="323"/>
      <c r="U14" s="218"/>
    </row>
    <row r="15" spans="1:21" ht="15" customHeight="1">
      <c r="A15" s="100" t="s">
        <v>151</v>
      </c>
      <c r="B15" s="183" t="s">
        <v>405</v>
      </c>
      <c r="C15" s="258"/>
      <c r="D15" s="387">
        <v>900</v>
      </c>
      <c r="E15" s="338"/>
      <c r="F15" s="213"/>
      <c r="G15" s="24"/>
      <c r="H15" s="151"/>
      <c r="I15" s="395"/>
      <c r="J15" s="323"/>
      <c r="K15" s="218"/>
      <c r="L15" s="24"/>
      <c r="M15" s="151"/>
      <c r="N15" s="399"/>
      <c r="O15" s="325"/>
      <c r="P15" s="218"/>
      <c r="Q15" s="24"/>
      <c r="R15" s="151"/>
      <c r="S15" s="217"/>
      <c r="T15" s="323"/>
      <c r="U15" s="218"/>
    </row>
    <row r="16" spans="1:21" ht="15" customHeight="1">
      <c r="A16" s="100" t="s">
        <v>113</v>
      </c>
      <c r="B16" s="110" t="s">
        <v>288</v>
      </c>
      <c r="C16" s="258" t="s">
        <v>274</v>
      </c>
      <c r="D16" s="387">
        <v>2480</v>
      </c>
      <c r="E16" s="338"/>
      <c r="F16" s="213"/>
      <c r="G16" s="24"/>
      <c r="H16" s="151"/>
      <c r="I16" s="395"/>
      <c r="J16" s="323"/>
      <c r="K16" s="218"/>
      <c r="L16" s="110" t="s">
        <v>260</v>
      </c>
      <c r="M16" s="184" t="s">
        <v>458</v>
      </c>
      <c r="N16" s="387">
        <v>490</v>
      </c>
      <c r="O16" s="338"/>
      <c r="P16" s="213"/>
      <c r="Q16" s="24"/>
      <c r="R16" s="151"/>
      <c r="S16" s="217"/>
      <c r="T16" s="323"/>
      <c r="U16" s="218"/>
    </row>
    <row r="17" spans="1:21" ht="15" customHeight="1">
      <c r="A17" s="107" t="s">
        <v>110</v>
      </c>
      <c r="B17" s="110" t="s">
        <v>217</v>
      </c>
      <c r="C17" s="258"/>
      <c r="D17" s="387">
        <v>1930</v>
      </c>
      <c r="E17" s="338"/>
      <c r="F17" s="213"/>
      <c r="G17" s="110" t="s">
        <v>354</v>
      </c>
      <c r="H17" s="184" t="s">
        <v>453</v>
      </c>
      <c r="I17" s="387">
        <v>110</v>
      </c>
      <c r="J17" s="344"/>
      <c r="K17" s="213"/>
      <c r="L17" s="183" t="s">
        <v>261</v>
      </c>
      <c r="M17" s="184"/>
      <c r="N17" s="387">
        <v>300</v>
      </c>
      <c r="O17" s="338"/>
      <c r="P17" s="213"/>
      <c r="Q17" s="24"/>
      <c r="R17" s="151"/>
      <c r="S17" s="217"/>
      <c r="T17" s="323"/>
      <c r="U17" s="218"/>
    </row>
    <row r="18" spans="1:21" ht="15" customHeight="1">
      <c r="A18" s="100" t="s">
        <v>114</v>
      </c>
      <c r="B18" s="151" t="s">
        <v>409</v>
      </c>
      <c r="C18" s="259" t="s">
        <v>275</v>
      </c>
      <c r="D18" s="387">
        <v>1880</v>
      </c>
      <c r="E18" s="338"/>
      <c r="F18" s="218"/>
      <c r="G18" s="24"/>
      <c r="H18" s="151"/>
      <c r="I18" s="217"/>
      <c r="J18" s="323"/>
      <c r="K18" s="218"/>
      <c r="L18" s="219"/>
      <c r="M18" s="233"/>
      <c r="N18" s="427"/>
      <c r="O18" s="325"/>
      <c r="P18" s="222"/>
      <c r="Q18" s="24"/>
      <c r="R18" s="151"/>
      <c r="S18" s="217"/>
      <c r="T18" s="323"/>
      <c r="U18" s="218"/>
    </row>
    <row r="19" spans="1:21" ht="15" customHeight="1">
      <c r="A19" s="81">
        <f>D19+I19+N19+S19</f>
        <v>30290</v>
      </c>
      <c r="B19" s="223" t="s">
        <v>105</v>
      </c>
      <c r="C19" s="194"/>
      <c r="D19" s="224">
        <f>SUM(D9:D18)</f>
        <v>21490</v>
      </c>
      <c r="E19" s="76">
        <f>SUM(E9:E18)</f>
        <v>0</v>
      </c>
      <c r="F19" s="225"/>
      <c r="G19" s="223" t="s">
        <v>105</v>
      </c>
      <c r="H19" s="194"/>
      <c r="I19" s="224">
        <f>SUM(I9:I18)</f>
        <v>1770</v>
      </c>
      <c r="J19" s="76">
        <f>SUM(J9:J17)</f>
        <v>0</v>
      </c>
      <c r="K19" s="225"/>
      <c r="L19" s="223" t="s">
        <v>105</v>
      </c>
      <c r="M19" s="194"/>
      <c r="N19" s="224">
        <f>SUM(N9:N18)</f>
        <v>5560</v>
      </c>
      <c r="O19" s="76">
        <f>SUM(O9:O18)</f>
        <v>0</v>
      </c>
      <c r="P19" s="225"/>
      <c r="Q19" s="223" t="s">
        <v>105</v>
      </c>
      <c r="R19" s="194"/>
      <c r="S19" s="224">
        <f>SUM(S9:S18)</f>
        <v>1470</v>
      </c>
      <c r="T19" s="76">
        <f>SUM(T9:T14)</f>
        <v>0</v>
      </c>
      <c r="U19" s="225"/>
    </row>
    <row r="20" spans="1:21" ht="15" customHeight="1">
      <c r="A20" s="529" t="s">
        <v>161</v>
      </c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1"/>
    </row>
    <row r="21" spans="1:21" ht="15" customHeight="1">
      <c r="A21" s="634" t="s">
        <v>86</v>
      </c>
      <c r="B21" s="608" t="s">
        <v>97</v>
      </c>
      <c r="C21" s="608"/>
      <c r="D21" s="608"/>
      <c r="E21" s="508"/>
      <c r="F21" s="609"/>
      <c r="G21" s="608" t="s">
        <v>98</v>
      </c>
      <c r="H21" s="608"/>
      <c r="I21" s="608"/>
      <c r="J21" s="508"/>
      <c r="K21" s="609"/>
      <c r="L21" s="608" t="s">
        <v>99</v>
      </c>
      <c r="M21" s="608"/>
      <c r="N21" s="608"/>
      <c r="O21" s="508"/>
      <c r="P21" s="609"/>
      <c r="Q21" s="608" t="s">
        <v>100</v>
      </c>
      <c r="R21" s="608"/>
      <c r="S21" s="608"/>
      <c r="T21" s="508"/>
      <c r="U21" s="609"/>
    </row>
    <row r="22" spans="1:21" ht="15" customHeight="1">
      <c r="A22" s="635"/>
      <c r="B22" s="207" t="s">
        <v>102</v>
      </c>
      <c r="C22" s="613" t="s">
        <v>103</v>
      </c>
      <c r="D22" s="614"/>
      <c r="E22" s="208" t="s">
        <v>104</v>
      </c>
      <c r="F22" s="209"/>
      <c r="G22" s="207" t="s">
        <v>102</v>
      </c>
      <c r="H22" s="613" t="s">
        <v>103</v>
      </c>
      <c r="I22" s="614"/>
      <c r="J22" s="208" t="s">
        <v>104</v>
      </c>
      <c r="K22" s="209"/>
      <c r="L22" s="207" t="s">
        <v>102</v>
      </c>
      <c r="M22" s="613" t="s">
        <v>103</v>
      </c>
      <c r="N22" s="614"/>
      <c r="O22" s="208" t="s">
        <v>104</v>
      </c>
      <c r="P22" s="209"/>
      <c r="Q22" s="207" t="s">
        <v>102</v>
      </c>
      <c r="R22" s="613" t="s">
        <v>103</v>
      </c>
      <c r="S22" s="614"/>
      <c r="T22" s="208" t="s">
        <v>104</v>
      </c>
      <c r="U22" s="209"/>
    </row>
    <row r="23" spans="1:22" ht="15" customHeight="1">
      <c r="A23" s="635"/>
      <c r="B23" s="226" t="s">
        <v>218</v>
      </c>
      <c r="C23" s="179"/>
      <c r="D23" s="389">
        <v>1260</v>
      </c>
      <c r="E23" s="338"/>
      <c r="F23" s="227"/>
      <c r="G23" s="226" t="s">
        <v>292</v>
      </c>
      <c r="H23" s="361"/>
      <c r="I23" s="393">
        <v>850</v>
      </c>
      <c r="J23" s="343"/>
      <c r="K23" s="227"/>
      <c r="L23" s="226" t="s">
        <v>219</v>
      </c>
      <c r="M23" s="179"/>
      <c r="N23" s="389">
        <v>1500</v>
      </c>
      <c r="O23" s="343"/>
      <c r="P23" s="227"/>
      <c r="Q23" s="226" t="s">
        <v>301</v>
      </c>
      <c r="R23" s="179"/>
      <c r="S23" s="389">
        <v>1640</v>
      </c>
      <c r="T23" s="338"/>
      <c r="U23" s="227"/>
      <c r="V23" s="21"/>
    </row>
    <row r="24" spans="1:22" ht="15" customHeight="1">
      <c r="A24" s="635"/>
      <c r="B24" s="110" t="s">
        <v>219</v>
      </c>
      <c r="C24" s="184"/>
      <c r="D24" s="387">
        <v>1580</v>
      </c>
      <c r="E24" s="338"/>
      <c r="F24" s="213"/>
      <c r="G24" s="24"/>
      <c r="H24" s="151"/>
      <c r="I24" s="217"/>
      <c r="J24" s="323"/>
      <c r="K24" s="218"/>
      <c r="L24" s="433"/>
      <c r="M24" s="190"/>
      <c r="N24" s="405"/>
      <c r="O24" s="327"/>
      <c r="P24" s="216"/>
      <c r="Q24" s="110" t="s">
        <v>76</v>
      </c>
      <c r="R24" s="184"/>
      <c r="S24" s="387">
        <v>110</v>
      </c>
      <c r="T24" s="343"/>
      <c r="U24" s="213"/>
      <c r="V24" s="21"/>
    </row>
    <row r="25" spans="1:22" ht="15" customHeight="1">
      <c r="A25" s="635"/>
      <c r="B25" s="110" t="s">
        <v>220</v>
      </c>
      <c r="C25" s="184"/>
      <c r="D25" s="387">
        <v>1740</v>
      </c>
      <c r="E25" s="338"/>
      <c r="F25" s="213"/>
      <c r="G25" s="24"/>
      <c r="H25" s="151"/>
      <c r="I25" s="217"/>
      <c r="J25" s="323"/>
      <c r="K25" s="218"/>
      <c r="L25" s="434"/>
      <c r="M25" s="151"/>
      <c r="N25" s="388"/>
      <c r="O25" s="323"/>
      <c r="P25" s="218"/>
      <c r="Q25" s="24"/>
      <c r="R25" s="151"/>
      <c r="S25" s="350"/>
      <c r="T25" s="323"/>
      <c r="U25" s="218"/>
      <c r="V25" s="21"/>
    </row>
    <row r="26" spans="1:22" ht="15" customHeight="1">
      <c r="A26" s="635"/>
      <c r="B26" s="110" t="s">
        <v>412</v>
      </c>
      <c r="C26" s="184"/>
      <c r="D26" s="387">
        <v>1190</v>
      </c>
      <c r="E26" s="338"/>
      <c r="F26" s="213"/>
      <c r="G26" s="24"/>
      <c r="H26" s="151"/>
      <c r="I26" s="217"/>
      <c r="J26" s="323"/>
      <c r="K26" s="218"/>
      <c r="L26" s="211"/>
      <c r="M26" s="187"/>
      <c r="N26" s="400"/>
      <c r="O26" s="333"/>
      <c r="P26" s="212"/>
      <c r="Q26" s="24"/>
      <c r="R26" s="151"/>
      <c r="S26" s="388"/>
      <c r="T26" s="330"/>
      <c r="U26" s="218"/>
      <c r="V26" s="21"/>
    </row>
    <row r="27" spans="1:22" ht="15" customHeight="1">
      <c r="A27" s="503" t="s">
        <v>109</v>
      </c>
      <c r="B27" s="211" t="s">
        <v>289</v>
      </c>
      <c r="C27" s="188"/>
      <c r="D27" s="387">
        <v>350</v>
      </c>
      <c r="E27" s="338"/>
      <c r="F27" s="212"/>
      <c r="G27" s="24"/>
      <c r="H27" s="151"/>
      <c r="I27" s="217"/>
      <c r="J27" s="323"/>
      <c r="K27" s="218"/>
      <c r="L27" s="211" t="s">
        <v>422</v>
      </c>
      <c r="M27" s="188"/>
      <c r="N27" s="387">
        <v>120</v>
      </c>
      <c r="O27" s="338"/>
      <c r="P27" s="212"/>
      <c r="Q27" s="24"/>
      <c r="R27" s="151"/>
      <c r="S27" s="395"/>
      <c r="T27" s="323"/>
      <c r="U27" s="218"/>
      <c r="V27" s="21"/>
    </row>
    <row r="28" spans="1:22" ht="15" customHeight="1">
      <c r="A28" s="503"/>
      <c r="B28" s="110" t="s">
        <v>290</v>
      </c>
      <c r="C28" s="184"/>
      <c r="D28" s="387">
        <v>1660</v>
      </c>
      <c r="E28" s="338"/>
      <c r="F28" s="213"/>
      <c r="G28" s="24"/>
      <c r="H28" s="151"/>
      <c r="I28" s="217"/>
      <c r="J28" s="323"/>
      <c r="K28" s="218"/>
      <c r="L28" s="110" t="s">
        <v>297</v>
      </c>
      <c r="M28" s="184"/>
      <c r="N28" s="387">
        <v>150</v>
      </c>
      <c r="O28" s="338"/>
      <c r="P28" s="213"/>
      <c r="Q28" s="24"/>
      <c r="R28" s="151"/>
      <c r="S28" s="396"/>
      <c r="T28" s="323"/>
      <c r="U28" s="218"/>
      <c r="V28" s="21"/>
    </row>
    <row r="29" spans="1:22" ht="15" customHeight="1">
      <c r="A29" s="632" t="s">
        <v>108</v>
      </c>
      <c r="B29" s="110" t="s">
        <v>155</v>
      </c>
      <c r="C29" s="184"/>
      <c r="D29" s="387">
        <v>1560</v>
      </c>
      <c r="E29" s="338"/>
      <c r="F29" s="213"/>
      <c r="G29" s="24"/>
      <c r="H29" s="151"/>
      <c r="I29" s="217"/>
      <c r="J29" s="323"/>
      <c r="K29" s="218"/>
      <c r="L29" s="110" t="s">
        <v>298</v>
      </c>
      <c r="M29" s="184"/>
      <c r="N29" s="387">
        <v>440</v>
      </c>
      <c r="O29" s="343"/>
      <c r="P29" s="213"/>
      <c r="Q29" s="110" t="s">
        <v>221</v>
      </c>
      <c r="R29" s="184"/>
      <c r="S29" s="387">
        <v>30</v>
      </c>
      <c r="T29" s="337"/>
      <c r="U29" s="213"/>
      <c r="V29" s="21"/>
    </row>
    <row r="30" spans="1:22" ht="15" customHeight="1">
      <c r="A30" s="633"/>
      <c r="B30" s="219" t="s">
        <v>269</v>
      </c>
      <c r="C30" s="220" t="s">
        <v>191</v>
      </c>
      <c r="D30" s="387">
        <v>980</v>
      </c>
      <c r="E30" s="338"/>
      <c r="F30" s="222"/>
      <c r="G30" s="12"/>
      <c r="H30" s="150"/>
      <c r="I30" s="230"/>
      <c r="J30" s="333"/>
      <c r="K30" s="210"/>
      <c r="L30" s="12"/>
      <c r="M30" s="150"/>
      <c r="N30" s="230"/>
      <c r="O30" s="348"/>
      <c r="P30" s="210"/>
      <c r="Q30" s="12" t="s">
        <v>222</v>
      </c>
      <c r="R30" s="231"/>
      <c r="S30" s="387">
        <v>50</v>
      </c>
      <c r="T30" s="338"/>
      <c r="U30" s="210"/>
      <c r="V30" s="21"/>
    </row>
    <row r="31" spans="1:22" ht="15" customHeight="1">
      <c r="A31" s="81">
        <f>D31+I31+N31+S31</f>
        <v>15210</v>
      </c>
      <c r="B31" s="223" t="s">
        <v>105</v>
      </c>
      <c r="C31" s="194"/>
      <c r="D31" s="224">
        <f>SUM(D23:D30)</f>
        <v>10320</v>
      </c>
      <c r="E31" s="76">
        <f>SUM(E23:E30)</f>
        <v>0</v>
      </c>
      <c r="F31" s="225"/>
      <c r="G31" s="223" t="s">
        <v>105</v>
      </c>
      <c r="H31" s="194"/>
      <c r="I31" s="224">
        <f>SUM(I23:I26)</f>
        <v>850</v>
      </c>
      <c r="J31" s="76">
        <f>SUM(J23)</f>
        <v>0</v>
      </c>
      <c r="K31" s="225"/>
      <c r="L31" s="223" t="s">
        <v>105</v>
      </c>
      <c r="M31" s="194"/>
      <c r="N31" s="224">
        <f>SUM(N23:N29)</f>
        <v>2210</v>
      </c>
      <c r="O31" s="76">
        <f>SUM(O23:O29)</f>
        <v>0</v>
      </c>
      <c r="P31" s="225"/>
      <c r="Q31" s="223" t="s">
        <v>105</v>
      </c>
      <c r="R31" s="194"/>
      <c r="S31" s="224">
        <f>SUM(S23:S30)</f>
        <v>1830</v>
      </c>
      <c r="T31" s="76">
        <f>SUM(T23:T30)</f>
        <v>0</v>
      </c>
      <c r="U31" s="225"/>
      <c r="V31" s="21"/>
    </row>
    <row r="32" spans="1:21" ht="15" customHeight="1">
      <c r="A32" s="529" t="s">
        <v>162</v>
      </c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7"/>
    </row>
    <row r="33" spans="1:21" ht="15" customHeight="1">
      <c r="A33" s="634" t="s">
        <v>30</v>
      </c>
      <c r="B33" s="608" t="s">
        <v>97</v>
      </c>
      <c r="C33" s="608"/>
      <c r="D33" s="608"/>
      <c r="E33" s="508"/>
      <c r="F33" s="609"/>
      <c r="G33" s="608" t="s">
        <v>98</v>
      </c>
      <c r="H33" s="608"/>
      <c r="I33" s="608"/>
      <c r="J33" s="508"/>
      <c r="K33" s="609"/>
      <c r="L33" s="608" t="s">
        <v>99</v>
      </c>
      <c r="M33" s="608"/>
      <c r="N33" s="608"/>
      <c r="O33" s="508"/>
      <c r="P33" s="609"/>
      <c r="Q33" s="608" t="s">
        <v>100</v>
      </c>
      <c r="R33" s="608"/>
      <c r="S33" s="608"/>
      <c r="T33" s="508"/>
      <c r="U33" s="609"/>
    </row>
    <row r="34" spans="1:21" ht="15" customHeight="1">
      <c r="A34" s="638"/>
      <c r="B34" s="207" t="s">
        <v>102</v>
      </c>
      <c r="C34" s="613" t="s">
        <v>103</v>
      </c>
      <c r="D34" s="614"/>
      <c r="E34" s="208" t="s">
        <v>104</v>
      </c>
      <c r="F34" s="209"/>
      <c r="G34" s="207" t="s">
        <v>102</v>
      </c>
      <c r="H34" s="613" t="s">
        <v>103</v>
      </c>
      <c r="I34" s="614"/>
      <c r="J34" s="208" t="s">
        <v>104</v>
      </c>
      <c r="K34" s="209"/>
      <c r="L34" s="207" t="s">
        <v>102</v>
      </c>
      <c r="M34" s="613" t="s">
        <v>103</v>
      </c>
      <c r="N34" s="614"/>
      <c r="O34" s="208" t="s">
        <v>104</v>
      </c>
      <c r="P34" s="209"/>
      <c r="Q34" s="207" t="s">
        <v>102</v>
      </c>
      <c r="R34" s="613" t="s">
        <v>103</v>
      </c>
      <c r="S34" s="614"/>
      <c r="T34" s="208" t="s">
        <v>104</v>
      </c>
      <c r="U34" s="209"/>
    </row>
    <row r="35" spans="1:22" ht="15" customHeight="1">
      <c r="A35" s="611" t="s">
        <v>31</v>
      </c>
      <c r="B35" s="226" t="s">
        <v>223</v>
      </c>
      <c r="C35" s="361"/>
      <c r="D35" s="391">
        <v>810</v>
      </c>
      <c r="E35" s="338"/>
      <c r="F35" s="227"/>
      <c r="G35" s="5"/>
      <c r="H35" s="134"/>
      <c r="I35" s="232"/>
      <c r="J35" s="329"/>
      <c r="K35" s="6"/>
      <c r="L35" s="226" t="s">
        <v>223</v>
      </c>
      <c r="M35" s="361"/>
      <c r="N35" s="391">
        <v>150</v>
      </c>
      <c r="O35" s="338"/>
      <c r="P35" s="227"/>
      <c r="Q35" s="5"/>
      <c r="R35" s="134"/>
      <c r="S35" s="232"/>
      <c r="T35" s="329"/>
      <c r="U35" s="6"/>
      <c r="V35" s="21"/>
    </row>
    <row r="36" spans="1:22" ht="15" customHeight="1">
      <c r="A36" s="612"/>
      <c r="B36" s="233" t="s">
        <v>291</v>
      </c>
      <c r="C36" s="363"/>
      <c r="D36" s="392">
        <v>2520</v>
      </c>
      <c r="E36" s="338"/>
      <c r="F36" s="222"/>
      <c r="G36" s="12"/>
      <c r="H36" s="150"/>
      <c r="I36" s="230"/>
      <c r="J36" s="333"/>
      <c r="K36" s="210"/>
      <c r="L36" s="269" t="s">
        <v>299</v>
      </c>
      <c r="M36" s="363"/>
      <c r="N36" s="392">
        <v>700</v>
      </c>
      <c r="O36" s="338"/>
      <c r="P36" s="222"/>
      <c r="Q36" s="12"/>
      <c r="R36" s="150"/>
      <c r="S36" s="230"/>
      <c r="T36" s="333"/>
      <c r="U36" s="210"/>
      <c r="V36" s="21"/>
    </row>
    <row r="37" spans="1:22" ht="15" customHeight="1">
      <c r="A37" s="235" t="s">
        <v>199</v>
      </c>
      <c r="B37" s="639" t="s">
        <v>200</v>
      </c>
      <c r="C37" s="639"/>
      <c r="D37" s="639"/>
      <c r="E37" s="639"/>
      <c r="F37" s="640"/>
      <c r="G37" s="639" t="s">
        <v>200</v>
      </c>
      <c r="H37" s="639"/>
      <c r="I37" s="639"/>
      <c r="J37" s="639"/>
      <c r="K37" s="640"/>
      <c r="L37" s="639" t="s">
        <v>201</v>
      </c>
      <c r="M37" s="639"/>
      <c r="N37" s="639"/>
      <c r="O37" s="639"/>
      <c r="P37" s="640"/>
      <c r="Q37" s="639" t="s">
        <v>200</v>
      </c>
      <c r="R37" s="639"/>
      <c r="S37" s="639"/>
      <c r="T37" s="639"/>
      <c r="U37" s="640"/>
      <c r="V37" s="21"/>
    </row>
    <row r="38" spans="1:22" ht="15" customHeight="1">
      <c r="A38" s="80">
        <f>D38+N38+S38</f>
        <v>4180</v>
      </c>
      <c r="B38" s="12" t="s">
        <v>105</v>
      </c>
      <c r="C38" s="231"/>
      <c r="D38" s="234">
        <f>SUM(D35:D36)</f>
        <v>3330</v>
      </c>
      <c r="E38" s="77">
        <f>SUM(E35:E36)</f>
        <v>0</v>
      </c>
      <c r="F38" s="210"/>
      <c r="G38" s="12"/>
      <c r="H38" s="150"/>
      <c r="I38" s="230"/>
      <c r="J38" s="79"/>
      <c r="K38" s="210"/>
      <c r="L38" s="12" t="s">
        <v>105</v>
      </c>
      <c r="M38" s="231"/>
      <c r="N38" s="234">
        <f>SUM(N35:N36)</f>
        <v>850</v>
      </c>
      <c r="O38" s="77">
        <f>SUM(O35:O36)</f>
        <v>0</v>
      </c>
      <c r="P38" s="12"/>
      <c r="Q38" s="426"/>
      <c r="R38" s="193"/>
      <c r="S38" s="224"/>
      <c r="T38" s="78"/>
      <c r="U38" s="225"/>
      <c r="V38" s="21"/>
    </row>
    <row r="39" spans="1:22" s="250" customFormat="1" ht="12.75" customHeight="1">
      <c r="A39" s="252" t="s">
        <v>432</v>
      </c>
      <c r="B39" s="253"/>
      <c r="C39" s="254"/>
      <c r="D39" s="255"/>
      <c r="E39" s="256"/>
      <c r="F39" s="253"/>
      <c r="G39" s="253"/>
      <c r="H39" s="254"/>
      <c r="I39" s="255"/>
      <c r="J39" s="256"/>
      <c r="K39" s="253"/>
      <c r="L39" s="253"/>
      <c r="M39" s="254"/>
      <c r="N39" s="255"/>
      <c r="O39" s="253"/>
      <c r="P39" s="253"/>
      <c r="Q39" s="253"/>
      <c r="R39" s="254"/>
      <c r="S39" s="255"/>
      <c r="T39" s="256"/>
      <c r="U39" s="253"/>
      <c r="V39" s="253"/>
    </row>
    <row r="40" spans="1:22" s="250" customFormat="1" ht="12.75" customHeight="1">
      <c r="A40" s="642" t="s">
        <v>195</v>
      </c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253"/>
      <c r="P40" s="120"/>
      <c r="Q40" s="253"/>
      <c r="R40" s="254"/>
      <c r="S40" s="255"/>
      <c r="T40" s="256"/>
      <c r="U40" s="253"/>
      <c r="V40" s="253"/>
    </row>
    <row r="41" spans="1:22" s="250" customFormat="1" ht="10.5" customHeight="1">
      <c r="A41" s="120" t="s">
        <v>263</v>
      </c>
      <c r="B41" s="253"/>
      <c r="C41" s="254"/>
      <c r="D41" s="255"/>
      <c r="E41" s="120"/>
      <c r="F41" s="120" t="s">
        <v>262</v>
      </c>
      <c r="G41" s="253"/>
      <c r="H41" s="254"/>
      <c r="I41" s="120"/>
      <c r="J41" s="120"/>
      <c r="K41" s="641" t="s">
        <v>464</v>
      </c>
      <c r="L41" s="641"/>
      <c r="M41" s="641"/>
      <c r="N41" s="641"/>
      <c r="O41" s="641"/>
      <c r="P41" s="120" t="s">
        <v>469</v>
      </c>
      <c r="Q41" s="253"/>
      <c r="R41" s="254"/>
      <c r="S41" s="255"/>
      <c r="T41" s="256"/>
      <c r="U41" s="253"/>
      <c r="V41" s="253"/>
    </row>
    <row r="42" spans="1:22" s="250" customFormat="1" ht="10.5" customHeight="1">
      <c r="A42" s="641" t="s">
        <v>264</v>
      </c>
      <c r="B42" s="641"/>
      <c r="C42" s="641"/>
      <c r="D42" s="641"/>
      <c r="E42" s="641"/>
      <c r="F42" s="120" t="s">
        <v>268</v>
      </c>
      <c r="H42" s="257"/>
      <c r="J42" s="146"/>
      <c r="K42" s="641" t="s">
        <v>465</v>
      </c>
      <c r="L42" s="641"/>
      <c r="M42" s="641"/>
      <c r="N42" s="641"/>
      <c r="O42" s="641"/>
      <c r="P42" s="120"/>
      <c r="Q42" s="253"/>
      <c r="R42" s="254"/>
      <c r="S42" s="255"/>
      <c r="T42" s="256"/>
      <c r="U42" s="253"/>
      <c r="V42" s="253"/>
    </row>
    <row r="43" spans="1:22" s="250" customFormat="1" ht="10.5" customHeight="1">
      <c r="A43" s="120" t="s">
        <v>265</v>
      </c>
      <c r="B43" s="253"/>
      <c r="C43" s="254"/>
      <c r="D43" s="255"/>
      <c r="E43" s="120"/>
      <c r="F43" s="120" t="s">
        <v>224</v>
      </c>
      <c r="G43" s="120"/>
      <c r="H43" s="120"/>
      <c r="I43" s="120"/>
      <c r="J43" s="120"/>
      <c r="K43" s="641" t="s">
        <v>466</v>
      </c>
      <c r="L43" s="641"/>
      <c r="M43" s="641"/>
      <c r="N43" s="641"/>
      <c r="O43" s="641"/>
      <c r="P43" s="120"/>
      <c r="Q43" s="253"/>
      <c r="R43" s="254"/>
      <c r="S43" s="255"/>
      <c r="T43" s="256"/>
      <c r="U43" s="253"/>
      <c r="V43" s="253"/>
    </row>
    <row r="44" spans="1:22" s="250" customFormat="1" ht="10.5" customHeight="1">
      <c r="A44" s="120" t="s">
        <v>266</v>
      </c>
      <c r="B44" s="253"/>
      <c r="C44" s="254"/>
      <c r="D44" s="255"/>
      <c r="E44" s="120"/>
      <c r="F44" s="120" t="s">
        <v>462</v>
      </c>
      <c r="G44" s="253"/>
      <c r="H44" s="254"/>
      <c r="I44" s="120"/>
      <c r="J44" s="120"/>
      <c r="K44" s="120" t="s">
        <v>467</v>
      </c>
      <c r="L44" s="253"/>
      <c r="M44" s="253"/>
      <c r="N44" s="254"/>
      <c r="O44" s="120"/>
      <c r="P44" s="120"/>
      <c r="Q44" s="253"/>
      <c r="R44" s="254"/>
      <c r="S44" s="255"/>
      <c r="T44" s="256"/>
      <c r="U44" s="553" t="s">
        <v>313</v>
      </c>
      <c r="V44" s="253"/>
    </row>
    <row r="45" spans="1:22" s="250" customFormat="1" ht="10.5" customHeight="1">
      <c r="A45" s="120" t="s">
        <v>267</v>
      </c>
      <c r="B45" s="253"/>
      <c r="C45" s="254"/>
      <c r="D45" s="255"/>
      <c r="E45" s="120"/>
      <c r="F45" s="120" t="s">
        <v>463</v>
      </c>
      <c r="G45" s="253"/>
      <c r="H45" s="253"/>
      <c r="I45" s="254"/>
      <c r="J45" s="120"/>
      <c r="K45" s="120" t="s">
        <v>468</v>
      </c>
      <c r="L45" s="253"/>
      <c r="M45" s="253"/>
      <c r="N45" s="254"/>
      <c r="O45" s="120"/>
      <c r="P45" s="120"/>
      <c r="Q45" s="253"/>
      <c r="R45" s="254"/>
      <c r="S45" s="255"/>
      <c r="T45" s="256"/>
      <c r="U45" s="553"/>
      <c r="V45" s="253"/>
    </row>
  </sheetData>
  <sheetProtection/>
  <mergeCells count="58">
    <mergeCell ref="Q37:U37"/>
    <mergeCell ref="L37:P37"/>
    <mergeCell ref="K43:O43"/>
    <mergeCell ref="A40:N40"/>
    <mergeCell ref="B37:F37"/>
    <mergeCell ref="G37:K37"/>
    <mergeCell ref="A42:E42"/>
    <mergeCell ref="K42:O42"/>
    <mergeCell ref="K41:O41"/>
    <mergeCell ref="R8:S8"/>
    <mergeCell ref="C8:D8"/>
    <mergeCell ref="M8:N8"/>
    <mergeCell ref="B33:F33"/>
    <mergeCell ref="H22:I22"/>
    <mergeCell ref="L33:P33"/>
    <mergeCell ref="M22:N22"/>
    <mergeCell ref="A21:A26"/>
    <mergeCell ref="L21:P21"/>
    <mergeCell ref="C22:D22"/>
    <mergeCell ref="M34:N34"/>
    <mergeCell ref="A32:U32"/>
    <mergeCell ref="Q33:U33"/>
    <mergeCell ref="A33:A34"/>
    <mergeCell ref="C34:D34"/>
    <mergeCell ref="R34:S34"/>
    <mergeCell ref="H34:I34"/>
    <mergeCell ref="R2:U4"/>
    <mergeCell ref="L5:N5"/>
    <mergeCell ref="A6:U6"/>
    <mergeCell ref="A29:A30"/>
    <mergeCell ref="Q21:U21"/>
    <mergeCell ref="R22:S22"/>
    <mergeCell ref="G7:K7"/>
    <mergeCell ref="L7:P7"/>
    <mergeCell ref="Q7:U7"/>
    <mergeCell ref="A27:A28"/>
    <mergeCell ref="C1:E1"/>
    <mergeCell ref="F1:I1"/>
    <mergeCell ref="C5:F5"/>
    <mergeCell ref="H5:J5"/>
    <mergeCell ref="B2:E4"/>
    <mergeCell ref="F2:I4"/>
    <mergeCell ref="K1:L1"/>
    <mergeCell ref="P1:Q2"/>
    <mergeCell ref="O5:P5"/>
    <mergeCell ref="P3:Q4"/>
    <mergeCell ref="J2:L4"/>
    <mergeCell ref="M2:N4"/>
    <mergeCell ref="U44:U45"/>
    <mergeCell ref="Q5:S5"/>
    <mergeCell ref="A20:U20"/>
    <mergeCell ref="B21:F21"/>
    <mergeCell ref="G21:K21"/>
    <mergeCell ref="T5:U5"/>
    <mergeCell ref="A35:A36"/>
    <mergeCell ref="G33:K33"/>
    <mergeCell ref="H8:I8"/>
    <mergeCell ref="B7:F7"/>
  </mergeCells>
  <conditionalFormatting sqref="T40 O30 O40 E40">
    <cfRule type="expression" priority="2" dxfId="1" stopIfTrue="1">
      <formula>D30&lt;E30</formula>
    </cfRule>
  </conditionalFormatting>
  <conditionalFormatting sqref="T29:T30 T23:T24 T9:T10 O35:O36 O27:O29 O23:O24 O16:O17 O13:O14 O9:O10 J23 J17 J13:J14 J9 E35:E36 E23:E30 E9:E18">
    <cfRule type="expression" priority="1" dxfId="0" stopIfTrue="1">
      <formula>D9&lt;E9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2" width="9.625" style="1" customWidth="1"/>
    <col min="3" max="3" width="2.75390625" style="133" customWidth="1"/>
    <col min="4" max="4" width="6.625" style="1" customWidth="1"/>
    <col min="5" max="5" width="9.625" style="1" customWidth="1"/>
    <col min="6" max="6" width="7.625" style="1" customWidth="1"/>
    <col min="7" max="7" width="9.625" style="1" customWidth="1"/>
    <col min="8" max="8" width="2.875" style="133" customWidth="1"/>
    <col min="9" max="9" width="6.625" style="1" customWidth="1"/>
    <col min="10" max="12" width="9.625" style="1" customWidth="1"/>
    <col min="13" max="13" width="2.75390625" style="133" customWidth="1"/>
    <col min="14" max="14" width="6.625" style="1" customWidth="1"/>
    <col min="15" max="15" width="9.625" style="1" customWidth="1"/>
    <col min="16" max="16" width="7.625" style="1" customWidth="1"/>
    <col min="17" max="17" width="9.625" style="1" customWidth="1"/>
    <col min="18" max="18" width="2.75390625" style="133" customWidth="1"/>
    <col min="19" max="19" width="6.625" style="1" customWidth="1"/>
    <col min="20" max="20" width="9.625" style="1" customWidth="1"/>
    <col min="21" max="21" width="7.625" style="1" customWidth="1"/>
    <col min="22" max="16384" width="9.00390625" style="1" customWidth="1"/>
  </cols>
  <sheetData>
    <row r="1" spans="1:21" ht="14.25" customHeight="1">
      <c r="A1" s="145">
        <f>'市郡別合計'!A1</f>
        <v>43084</v>
      </c>
      <c r="B1" s="2" t="s">
        <v>5</v>
      </c>
      <c r="C1" s="488">
        <f>'秋田'!C1</f>
        <v>0</v>
      </c>
      <c r="D1" s="488"/>
      <c r="E1" s="533"/>
      <c r="F1" s="654" t="s">
        <v>6</v>
      </c>
      <c r="G1" s="654"/>
      <c r="H1" s="654"/>
      <c r="I1" s="654"/>
      <c r="J1" s="4" t="s">
        <v>7</v>
      </c>
      <c r="K1" s="488">
        <f>'秋田'!K1</f>
        <v>0</v>
      </c>
      <c r="L1" s="533"/>
      <c r="M1" s="4" t="s">
        <v>8</v>
      </c>
      <c r="N1" s="6"/>
      <c r="O1" s="4" t="s">
        <v>9</v>
      </c>
      <c r="P1" s="652">
        <f>'秋田'!P1</f>
        <v>0</v>
      </c>
      <c r="Q1" s="653"/>
      <c r="R1" s="4" t="s">
        <v>10</v>
      </c>
      <c r="S1" s="7"/>
      <c r="T1" s="7"/>
      <c r="U1" s="6"/>
    </row>
    <row r="2" spans="1:21" ht="16.5" customHeight="1">
      <c r="A2" s="271" t="s">
        <v>94</v>
      </c>
      <c r="B2" s="494">
        <f>'秋田'!B2</f>
        <v>0</v>
      </c>
      <c r="C2" s="495"/>
      <c r="D2" s="495"/>
      <c r="E2" s="496"/>
      <c r="F2" s="471">
        <f>'秋田'!F2</f>
        <v>0</v>
      </c>
      <c r="G2" s="472"/>
      <c r="H2" s="472"/>
      <c r="I2" s="473"/>
      <c r="J2" s="534">
        <f>'秋田'!J2</f>
        <v>0</v>
      </c>
      <c r="K2" s="626"/>
      <c r="L2" s="536"/>
      <c r="M2" s="627">
        <f>'秋田'!M2</f>
        <v>0</v>
      </c>
      <c r="N2" s="627"/>
      <c r="O2" s="9"/>
      <c r="P2" s="648"/>
      <c r="Q2" s="649"/>
      <c r="R2" s="511">
        <f>'秋田'!R2</f>
        <v>0</v>
      </c>
      <c r="S2" s="511"/>
      <c r="T2" s="511"/>
      <c r="U2" s="512"/>
    </row>
    <row r="3" spans="1:21" ht="13.5" customHeight="1">
      <c r="A3" s="229" t="s">
        <v>146</v>
      </c>
      <c r="B3" s="494"/>
      <c r="C3" s="495"/>
      <c r="D3" s="495"/>
      <c r="E3" s="496"/>
      <c r="F3" s="471"/>
      <c r="G3" s="472"/>
      <c r="H3" s="472"/>
      <c r="I3" s="473"/>
      <c r="J3" s="534"/>
      <c r="K3" s="626"/>
      <c r="L3" s="536"/>
      <c r="M3" s="627"/>
      <c r="N3" s="627"/>
      <c r="O3" s="278" t="s">
        <v>11</v>
      </c>
      <c r="P3" s="648">
        <f>E20+J20+O20+T20+E28+J28+O28+E35+J35+O35</f>
        <v>0</v>
      </c>
      <c r="Q3" s="649"/>
      <c r="R3" s="511"/>
      <c r="S3" s="511"/>
      <c r="T3" s="511"/>
      <c r="U3" s="512"/>
    </row>
    <row r="4" spans="1:21" ht="14.25" customHeight="1">
      <c r="A4" s="229" t="s">
        <v>315</v>
      </c>
      <c r="B4" s="497"/>
      <c r="C4" s="498"/>
      <c r="D4" s="498"/>
      <c r="E4" s="499"/>
      <c r="F4" s="474"/>
      <c r="G4" s="475"/>
      <c r="H4" s="475"/>
      <c r="I4" s="476"/>
      <c r="J4" s="537"/>
      <c r="K4" s="538"/>
      <c r="L4" s="539"/>
      <c r="M4" s="490"/>
      <c r="N4" s="490"/>
      <c r="O4" s="75"/>
      <c r="P4" s="650"/>
      <c r="Q4" s="651"/>
      <c r="R4" s="514"/>
      <c r="S4" s="514"/>
      <c r="T4" s="514"/>
      <c r="U4" s="515"/>
    </row>
    <row r="5" spans="2:21" ht="6.75" customHeight="1">
      <c r="B5" s="21"/>
      <c r="C5" s="647"/>
      <c r="D5" s="647"/>
      <c r="E5" s="647"/>
      <c r="F5" s="647"/>
      <c r="G5" s="24"/>
      <c r="H5" s="645"/>
      <c r="I5" s="645"/>
      <c r="J5" s="645"/>
      <c r="K5" s="26"/>
      <c r="L5" s="644"/>
      <c r="M5" s="644"/>
      <c r="N5" s="644"/>
      <c r="O5" s="643"/>
      <c r="P5" s="644"/>
      <c r="Q5" s="644"/>
      <c r="R5" s="644"/>
      <c r="S5" s="644"/>
      <c r="T5" s="646"/>
      <c r="U5" s="646"/>
    </row>
    <row r="6" spans="1:21" ht="16.5" customHeight="1">
      <c r="A6" s="529" t="s">
        <v>164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</row>
    <row r="7" spans="1:21" ht="16.5" customHeight="1">
      <c r="A7" s="655" t="s">
        <v>87</v>
      </c>
      <c r="B7" s="608" t="s">
        <v>97</v>
      </c>
      <c r="C7" s="608"/>
      <c r="D7" s="608"/>
      <c r="E7" s="508"/>
      <c r="F7" s="609"/>
      <c r="G7" s="608" t="s">
        <v>98</v>
      </c>
      <c r="H7" s="608"/>
      <c r="I7" s="608"/>
      <c r="J7" s="508"/>
      <c r="K7" s="609"/>
      <c r="L7" s="608" t="s">
        <v>99</v>
      </c>
      <c r="M7" s="608"/>
      <c r="N7" s="608"/>
      <c r="O7" s="508"/>
      <c r="P7" s="609"/>
      <c r="Q7" s="608" t="s">
        <v>100</v>
      </c>
      <c r="R7" s="608"/>
      <c r="S7" s="608"/>
      <c r="T7" s="508"/>
      <c r="U7" s="609"/>
    </row>
    <row r="8" spans="1:21" ht="16.5" customHeight="1">
      <c r="A8" s="656"/>
      <c r="B8" s="29" t="s">
        <v>1</v>
      </c>
      <c r="C8" s="502" t="s">
        <v>12</v>
      </c>
      <c r="D8" s="500"/>
      <c r="E8" s="15" t="s">
        <v>13</v>
      </c>
      <c r="F8" s="47"/>
      <c r="G8" s="29" t="s">
        <v>1</v>
      </c>
      <c r="H8" s="502" t="s">
        <v>12</v>
      </c>
      <c r="I8" s="500"/>
      <c r="J8" s="15" t="s">
        <v>13</v>
      </c>
      <c r="K8" s="47"/>
      <c r="L8" s="29" t="s">
        <v>1</v>
      </c>
      <c r="M8" s="502" t="s">
        <v>12</v>
      </c>
      <c r="N8" s="500"/>
      <c r="O8" s="15" t="s">
        <v>13</v>
      </c>
      <c r="P8" s="47"/>
      <c r="Q8" s="29" t="s">
        <v>1</v>
      </c>
      <c r="R8" s="502" t="s">
        <v>12</v>
      </c>
      <c r="S8" s="500"/>
      <c r="T8" s="15" t="s">
        <v>13</v>
      </c>
      <c r="U8" s="47"/>
    </row>
    <row r="9" spans="1:22" ht="16.5" customHeight="1">
      <c r="A9" s="656"/>
      <c r="B9" s="34" t="s">
        <v>433</v>
      </c>
      <c r="C9" s="124" t="s">
        <v>488</v>
      </c>
      <c r="D9" s="389">
        <v>970</v>
      </c>
      <c r="E9" s="338"/>
      <c r="F9" s="42"/>
      <c r="G9" s="52" t="s">
        <v>436</v>
      </c>
      <c r="H9" s="365" t="s">
        <v>455</v>
      </c>
      <c r="I9" s="402">
        <v>1220</v>
      </c>
      <c r="J9" s="338"/>
      <c r="K9" s="35"/>
      <c r="L9" s="34" t="s">
        <v>183</v>
      </c>
      <c r="M9" s="362" t="s">
        <v>457</v>
      </c>
      <c r="N9" s="402">
        <v>1740</v>
      </c>
      <c r="O9" s="338"/>
      <c r="P9" s="35"/>
      <c r="Q9" s="134"/>
      <c r="R9" s="129"/>
      <c r="S9" s="377"/>
      <c r="T9" s="329"/>
      <c r="U9" s="8"/>
      <c r="V9" s="21"/>
    </row>
    <row r="10" spans="1:22" ht="16.5" customHeight="1">
      <c r="A10" s="656"/>
      <c r="B10" s="37" t="s">
        <v>434</v>
      </c>
      <c r="C10" s="117" t="s">
        <v>489</v>
      </c>
      <c r="D10" s="387">
        <v>3940</v>
      </c>
      <c r="E10" s="338"/>
      <c r="F10" s="38"/>
      <c r="G10" s="37" t="s">
        <v>442</v>
      </c>
      <c r="H10" s="366"/>
      <c r="I10" s="403">
        <v>80</v>
      </c>
      <c r="J10" s="341"/>
      <c r="K10" s="38"/>
      <c r="L10" s="37" t="s">
        <v>429</v>
      </c>
      <c r="M10" s="366"/>
      <c r="N10" s="403">
        <v>120</v>
      </c>
      <c r="O10" s="341"/>
      <c r="P10" s="38"/>
      <c r="Q10" s="21"/>
      <c r="R10" s="130"/>
      <c r="S10" s="49"/>
      <c r="T10" s="323"/>
      <c r="U10" s="13"/>
      <c r="V10" s="21"/>
    </row>
    <row r="11" spans="1:22" ht="16.5" customHeight="1">
      <c r="A11" s="656"/>
      <c r="B11" s="37" t="s">
        <v>435</v>
      </c>
      <c r="C11" s="117" t="s">
        <v>490</v>
      </c>
      <c r="D11" s="387">
        <v>4720</v>
      </c>
      <c r="E11" s="338"/>
      <c r="F11" s="38"/>
      <c r="G11" s="52"/>
      <c r="H11" s="116"/>
      <c r="I11" s="350">
        <v>0</v>
      </c>
      <c r="J11" s="326"/>
      <c r="L11" s="20"/>
      <c r="M11" s="130"/>
      <c r="N11" s="350"/>
      <c r="O11" s="326"/>
      <c r="P11" s="53"/>
      <c r="Q11" s="21"/>
      <c r="R11" s="130"/>
      <c r="S11" s="49"/>
      <c r="T11" s="323"/>
      <c r="U11" s="13"/>
      <c r="V11" s="21"/>
    </row>
    <row r="12" spans="1:22" ht="16.5" customHeight="1">
      <c r="A12" s="656"/>
      <c r="B12" s="52" t="s">
        <v>441</v>
      </c>
      <c r="C12" s="125" t="s">
        <v>491</v>
      </c>
      <c r="D12" s="387">
        <v>900</v>
      </c>
      <c r="E12" s="338"/>
      <c r="F12" s="38"/>
      <c r="I12" s="388"/>
      <c r="J12" s="327"/>
      <c r="L12" s="20"/>
      <c r="M12" s="113"/>
      <c r="N12" s="388"/>
      <c r="O12" s="327"/>
      <c r="P12" s="13"/>
      <c r="Q12" s="21"/>
      <c r="R12" s="113"/>
      <c r="S12" s="49"/>
      <c r="T12" s="323"/>
      <c r="U12" s="13"/>
      <c r="V12" s="21"/>
    </row>
    <row r="13" spans="1:22" ht="16.5" customHeight="1">
      <c r="A13" s="100" t="s">
        <v>121</v>
      </c>
      <c r="B13" s="37" t="s">
        <v>356</v>
      </c>
      <c r="C13" s="117" t="s">
        <v>492</v>
      </c>
      <c r="D13" s="387">
        <v>490</v>
      </c>
      <c r="E13" s="338"/>
      <c r="F13" s="13"/>
      <c r="G13" s="21"/>
      <c r="H13" s="130"/>
      <c r="I13" s="400"/>
      <c r="J13" s="327"/>
      <c r="K13" s="21"/>
      <c r="L13" s="20"/>
      <c r="M13" s="113"/>
      <c r="N13" s="388"/>
      <c r="O13" s="327"/>
      <c r="P13" s="13"/>
      <c r="Q13" s="21"/>
      <c r="R13" s="113"/>
      <c r="S13" s="49"/>
      <c r="T13" s="323"/>
      <c r="U13" s="13"/>
      <c r="V13" s="21"/>
    </row>
    <row r="14" spans="1:22" ht="16.5" customHeight="1">
      <c r="A14" s="100" t="s">
        <v>120</v>
      </c>
      <c r="B14" s="37" t="s">
        <v>38</v>
      </c>
      <c r="C14" s="117"/>
      <c r="D14" s="387">
        <v>1560</v>
      </c>
      <c r="E14" s="338"/>
      <c r="F14" s="38"/>
      <c r="G14" s="37" t="s">
        <v>384</v>
      </c>
      <c r="H14" s="366" t="s">
        <v>456</v>
      </c>
      <c r="I14" s="403">
        <v>130</v>
      </c>
      <c r="J14" s="344"/>
      <c r="K14" s="37"/>
      <c r="L14" s="20"/>
      <c r="M14" s="113"/>
      <c r="N14" s="388"/>
      <c r="O14" s="327"/>
      <c r="P14" s="13"/>
      <c r="Q14" s="21"/>
      <c r="R14" s="113"/>
      <c r="S14" s="49"/>
      <c r="T14" s="323"/>
      <c r="U14" s="13"/>
      <c r="V14" s="21"/>
    </row>
    <row r="15" spans="1:22" ht="16.5" customHeight="1">
      <c r="A15" s="100" t="s">
        <v>119</v>
      </c>
      <c r="B15" s="37" t="s">
        <v>39</v>
      </c>
      <c r="C15" s="117"/>
      <c r="D15" s="387">
        <v>800</v>
      </c>
      <c r="E15" s="338"/>
      <c r="F15" s="38"/>
      <c r="G15" s="21"/>
      <c r="H15" s="130"/>
      <c r="I15" s="394"/>
      <c r="J15" s="327"/>
      <c r="K15" s="21"/>
      <c r="L15" s="20"/>
      <c r="M15" s="130"/>
      <c r="N15" s="400"/>
      <c r="O15" s="347"/>
      <c r="P15" s="13"/>
      <c r="Q15" s="21"/>
      <c r="R15" s="113"/>
      <c r="S15" s="49"/>
      <c r="T15" s="323"/>
      <c r="U15" s="13"/>
      <c r="V15" s="21"/>
    </row>
    <row r="16" spans="1:22" ht="16.5" customHeight="1">
      <c r="A16" s="107" t="s">
        <v>115</v>
      </c>
      <c r="B16" s="37" t="s">
        <v>40</v>
      </c>
      <c r="C16" s="117" t="s">
        <v>493</v>
      </c>
      <c r="D16" s="387">
        <v>2600</v>
      </c>
      <c r="E16" s="338"/>
      <c r="F16" s="38"/>
      <c r="G16" s="21"/>
      <c r="H16" s="130"/>
      <c r="I16" s="395"/>
      <c r="J16" s="327"/>
      <c r="K16" s="13"/>
      <c r="L16" s="183" t="s">
        <v>383</v>
      </c>
      <c r="M16" s="366" t="s">
        <v>458</v>
      </c>
      <c r="N16" s="403">
        <v>310</v>
      </c>
      <c r="O16" s="342"/>
      <c r="P16" s="38"/>
      <c r="Q16" s="21"/>
      <c r="R16" s="113"/>
      <c r="S16" s="49"/>
      <c r="T16" s="323"/>
      <c r="U16" s="13"/>
      <c r="V16" s="21"/>
    </row>
    <row r="17" spans="1:22" ht="16.5" customHeight="1">
      <c r="A17" s="108" t="s">
        <v>116</v>
      </c>
      <c r="B17" s="37" t="s">
        <v>157</v>
      </c>
      <c r="C17" s="126"/>
      <c r="D17" s="387">
        <v>1690</v>
      </c>
      <c r="E17" s="338"/>
      <c r="F17" s="63"/>
      <c r="G17" s="37" t="s">
        <v>445</v>
      </c>
      <c r="H17" s="366"/>
      <c r="I17" s="403">
        <v>140</v>
      </c>
      <c r="J17" s="344"/>
      <c r="K17" s="39"/>
      <c r="L17" s="37"/>
      <c r="M17" s="111"/>
      <c r="N17" s="427"/>
      <c r="O17" s="432"/>
      <c r="P17" s="38"/>
      <c r="Q17" s="21"/>
      <c r="R17" s="113"/>
      <c r="S17" s="49"/>
      <c r="T17" s="323"/>
      <c r="U17" s="13"/>
      <c r="V17" s="21"/>
    </row>
    <row r="18" spans="1:22" ht="16.5" customHeight="1">
      <c r="A18" s="100" t="s">
        <v>117</v>
      </c>
      <c r="B18" s="37" t="s">
        <v>42</v>
      </c>
      <c r="C18" s="117"/>
      <c r="D18" s="387">
        <v>1100</v>
      </c>
      <c r="E18" s="338"/>
      <c r="F18" s="38"/>
      <c r="G18" s="21"/>
      <c r="H18" s="130"/>
      <c r="I18" s="395"/>
      <c r="J18" s="327"/>
      <c r="K18" s="13"/>
      <c r="L18" s="37" t="s">
        <v>382</v>
      </c>
      <c r="M18" s="366" t="s">
        <v>459</v>
      </c>
      <c r="N18" s="403">
        <v>300</v>
      </c>
      <c r="O18" s="340"/>
      <c r="P18" s="38"/>
      <c r="Q18" s="21"/>
      <c r="R18" s="113"/>
      <c r="S18" s="49"/>
      <c r="T18" s="323"/>
      <c r="U18" s="13"/>
      <c r="V18" s="21"/>
    </row>
    <row r="19" spans="1:22" ht="16.5" customHeight="1">
      <c r="A19" s="100" t="s">
        <v>118</v>
      </c>
      <c r="B19" s="37" t="s">
        <v>156</v>
      </c>
      <c r="C19" s="117" t="s">
        <v>494</v>
      </c>
      <c r="D19" s="387">
        <v>2310</v>
      </c>
      <c r="E19" s="338"/>
      <c r="F19" s="38"/>
      <c r="G19" s="10"/>
      <c r="H19" s="374"/>
      <c r="I19" s="428"/>
      <c r="J19" s="431"/>
      <c r="K19" s="18"/>
      <c r="L19" s="211" t="s">
        <v>381</v>
      </c>
      <c r="M19" s="367" t="s">
        <v>460</v>
      </c>
      <c r="N19" s="403">
        <v>380</v>
      </c>
      <c r="O19" s="338"/>
      <c r="P19" s="63"/>
      <c r="Q19" s="21"/>
      <c r="R19" s="113"/>
      <c r="S19" s="49"/>
      <c r="T19" s="323"/>
      <c r="U19" s="13"/>
      <c r="V19" s="21"/>
    </row>
    <row r="20" spans="1:22" ht="16.5" customHeight="1">
      <c r="A20" s="81">
        <f>D20+I20+N20+S20</f>
        <v>25500</v>
      </c>
      <c r="B20" s="19" t="s">
        <v>25</v>
      </c>
      <c r="C20" s="137"/>
      <c r="D20" s="224">
        <f>SUM(D9:D19)</f>
        <v>21080</v>
      </c>
      <c r="E20" s="76">
        <f>SUM(E9:E19)</f>
        <v>0</v>
      </c>
      <c r="F20" s="16"/>
      <c r="G20" s="19" t="s">
        <v>25</v>
      </c>
      <c r="H20" s="137"/>
      <c r="I20" s="224">
        <f>SUM(I9:I19)</f>
        <v>1570</v>
      </c>
      <c r="J20" s="76">
        <f>SUM(J9:J19)</f>
        <v>0</v>
      </c>
      <c r="K20" s="16"/>
      <c r="L20" s="19" t="s">
        <v>25</v>
      </c>
      <c r="M20" s="137"/>
      <c r="N20" s="224">
        <f>SUM(N9:N19)</f>
        <v>2850</v>
      </c>
      <c r="O20" s="76">
        <f>SUM(O9:O19)</f>
        <v>0</v>
      </c>
      <c r="P20" s="16"/>
      <c r="Q20" s="19"/>
      <c r="R20" s="131"/>
      <c r="S20" s="144">
        <f>SUM(S9:S12)</f>
        <v>0</v>
      </c>
      <c r="T20" s="78">
        <f>SUM(T9:T19)</f>
        <v>0</v>
      </c>
      <c r="U20" s="16"/>
      <c r="V20" s="21"/>
    </row>
    <row r="21" spans="1:21" ht="16.5" customHeight="1">
      <c r="A21" s="529" t="s">
        <v>165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1"/>
    </row>
    <row r="22" spans="1:21" ht="16.5" customHeight="1">
      <c r="A22" s="105" t="s">
        <v>30</v>
      </c>
      <c r="B22" s="508" t="s">
        <v>97</v>
      </c>
      <c r="C22" s="508"/>
      <c r="D22" s="508"/>
      <c r="E22" s="508"/>
      <c r="F22" s="509"/>
      <c r="G22" s="662" t="s">
        <v>98</v>
      </c>
      <c r="H22" s="608"/>
      <c r="I22" s="608"/>
      <c r="J22" s="608"/>
      <c r="K22" s="609"/>
      <c r="L22" s="608" t="s">
        <v>99</v>
      </c>
      <c r="M22" s="608"/>
      <c r="N22" s="608"/>
      <c r="O22" s="508"/>
      <c r="P22" s="609"/>
      <c r="Q22" s="608" t="s">
        <v>100</v>
      </c>
      <c r="R22" s="608"/>
      <c r="S22" s="608"/>
      <c r="T22" s="508"/>
      <c r="U22" s="609"/>
    </row>
    <row r="23" spans="1:21" ht="16.5" customHeight="1">
      <c r="A23" s="101" t="s">
        <v>125</v>
      </c>
      <c r="B23" s="29" t="s">
        <v>102</v>
      </c>
      <c r="C23" s="502" t="s">
        <v>12</v>
      </c>
      <c r="D23" s="500"/>
      <c r="E23" s="15" t="s">
        <v>13</v>
      </c>
      <c r="F23" s="47"/>
      <c r="G23" s="29" t="s">
        <v>1</v>
      </c>
      <c r="H23" s="502" t="s">
        <v>12</v>
      </c>
      <c r="I23" s="500"/>
      <c r="J23" s="15" t="s">
        <v>13</v>
      </c>
      <c r="K23" s="47"/>
      <c r="L23" s="29" t="s">
        <v>1</v>
      </c>
      <c r="M23" s="502" t="s">
        <v>12</v>
      </c>
      <c r="N23" s="500"/>
      <c r="O23" s="15" t="s">
        <v>13</v>
      </c>
      <c r="P23" s="47"/>
      <c r="Q23" s="29" t="s">
        <v>1</v>
      </c>
      <c r="R23" s="502" t="s">
        <v>12</v>
      </c>
      <c r="S23" s="500"/>
      <c r="T23" s="15" t="s">
        <v>13</v>
      </c>
      <c r="U23" s="47"/>
    </row>
    <row r="24" spans="1:22" ht="16.5" customHeight="1">
      <c r="A24" s="99" t="s">
        <v>126</v>
      </c>
      <c r="B24" s="110" t="s">
        <v>495</v>
      </c>
      <c r="C24" s="117" t="s">
        <v>496</v>
      </c>
      <c r="D24" s="389">
        <v>4400</v>
      </c>
      <c r="E24" s="338"/>
      <c r="F24" s="38"/>
      <c r="G24" s="21"/>
      <c r="H24" s="130"/>
      <c r="I24" s="388"/>
      <c r="J24" s="430"/>
      <c r="K24" s="13"/>
      <c r="L24" s="37" t="s">
        <v>415</v>
      </c>
      <c r="M24" s="366" t="s">
        <v>497</v>
      </c>
      <c r="N24" s="401">
        <v>560</v>
      </c>
      <c r="O24" s="341"/>
      <c r="P24" s="38"/>
      <c r="Q24" s="21"/>
      <c r="R24" s="113"/>
      <c r="S24" s="49"/>
      <c r="T24" s="323"/>
      <c r="U24" s="13"/>
      <c r="V24" s="21"/>
    </row>
    <row r="25" spans="1:22" ht="16.5" customHeight="1">
      <c r="A25" s="100" t="s">
        <v>147</v>
      </c>
      <c r="B25" s="112" t="s">
        <v>302</v>
      </c>
      <c r="C25" s="126"/>
      <c r="D25" s="387">
        <v>560</v>
      </c>
      <c r="E25" s="338"/>
      <c r="F25" s="63"/>
      <c r="G25" s="21"/>
      <c r="H25" s="113"/>
      <c r="I25" s="262"/>
      <c r="J25" s="327"/>
      <c r="K25" s="13"/>
      <c r="L25" s="21"/>
      <c r="M25" s="113"/>
      <c r="N25" s="262"/>
      <c r="O25" s="326"/>
      <c r="P25" s="13"/>
      <c r="Q25" s="21"/>
      <c r="R25" s="113"/>
      <c r="S25" s="49"/>
      <c r="T25" s="323"/>
      <c r="U25" s="13"/>
      <c r="V25" s="21"/>
    </row>
    <row r="26" spans="1:22" ht="16.5" customHeight="1">
      <c r="A26" s="657" t="s">
        <v>127</v>
      </c>
      <c r="B26" s="60" t="s">
        <v>413</v>
      </c>
      <c r="C26" s="126"/>
      <c r="D26" s="387">
        <v>940</v>
      </c>
      <c r="E26" s="338"/>
      <c r="F26" s="63"/>
      <c r="G26" s="21"/>
      <c r="H26" s="130"/>
      <c r="I26" s="262"/>
      <c r="J26" s="327"/>
      <c r="K26" s="13"/>
      <c r="L26" s="21"/>
      <c r="M26" s="130"/>
      <c r="N26" s="262"/>
      <c r="O26" s="327"/>
      <c r="P26" s="13"/>
      <c r="Q26" s="21"/>
      <c r="R26" s="113"/>
      <c r="S26" s="49"/>
      <c r="T26" s="323"/>
      <c r="U26" s="13"/>
      <c r="V26" s="21"/>
    </row>
    <row r="27" spans="1:21" ht="16.5" customHeight="1">
      <c r="A27" s="632"/>
      <c r="B27" s="113" t="s">
        <v>404</v>
      </c>
      <c r="C27" s="127"/>
      <c r="D27" s="387">
        <v>2050</v>
      </c>
      <c r="E27" s="338"/>
      <c r="F27" s="13"/>
      <c r="G27" s="11"/>
      <c r="H27" s="283"/>
      <c r="I27" s="281"/>
      <c r="J27" s="431"/>
      <c r="K27" s="18"/>
      <c r="L27" s="21"/>
      <c r="M27" s="113"/>
      <c r="N27" s="262"/>
      <c r="O27" s="347"/>
      <c r="P27" s="13"/>
      <c r="Q27" s="21"/>
      <c r="R27" s="113"/>
      <c r="S27" s="49"/>
      <c r="T27" s="323"/>
      <c r="U27" s="13"/>
    </row>
    <row r="28" spans="1:21" ht="16.5" customHeight="1">
      <c r="A28" s="81">
        <f>D28+I28+N28+S28</f>
        <v>8510</v>
      </c>
      <c r="B28" s="19" t="s">
        <v>25</v>
      </c>
      <c r="C28" s="132"/>
      <c r="D28" s="224">
        <f>SUM(D24:D27)</f>
        <v>7950</v>
      </c>
      <c r="E28" s="76">
        <f>SUM(E24:E27)</f>
        <v>0</v>
      </c>
      <c r="F28" s="16"/>
      <c r="G28" s="19"/>
      <c r="H28" s="131"/>
      <c r="I28" s="144"/>
      <c r="J28" s="78"/>
      <c r="K28" s="16"/>
      <c r="L28" s="19" t="s">
        <v>25</v>
      </c>
      <c r="M28" s="132"/>
      <c r="N28" s="224">
        <f>SUM(N24:N27)</f>
        <v>560</v>
      </c>
      <c r="O28" s="77">
        <f>SUM(O24:O27)</f>
        <v>0</v>
      </c>
      <c r="P28" s="16"/>
      <c r="Q28" s="19"/>
      <c r="R28" s="131"/>
      <c r="S28" s="56"/>
      <c r="T28" s="78"/>
      <c r="U28" s="16"/>
    </row>
    <row r="29" spans="1:21" ht="16.5" customHeight="1">
      <c r="A29" s="658" t="s">
        <v>166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60"/>
    </row>
    <row r="30" spans="1:21" ht="16.5" customHeight="1">
      <c r="A30" s="103" t="s">
        <v>30</v>
      </c>
      <c r="B30" s="508" t="s">
        <v>97</v>
      </c>
      <c r="C30" s="508"/>
      <c r="D30" s="508"/>
      <c r="E30" s="508"/>
      <c r="F30" s="509"/>
      <c r="G30" s="608" t="s">
        <v>98</v>
      </c>
      <c r="H30" s="608"/>
      <c r="I30" s="608"/>
      <c r="J30" s="508"/>
      <c r="K30" s="609"/>
      <c r="L30" s="608" t="s">
        <v>99</v>
      </c>
      <c r="M30" s="608"/>
      <c r="N30" s="608"/>
      <c r="O30" s="508"/>
      <c r="P30" s="609"/>
      <c r="Q30" s="608" t="s">
        <v>100</v>
      </c>
      <c r="R30" s="608"/>
      <c r="S30" s="608"/>
      <c r="T30" s="508"/>
      <c r="U30" s="609"/>
    </row>
    <row r="31" spans="1:21" ht="16.5" customHeight="1">
      <c r="A31" s="22" t="s">
        <v>81</v>
      </c>
      <c r="B31" s="29" t="s">
        <v>1</v>
      </c>
      <c r="C31" s="502" t="s">
        <v>12</v>
      </c>
      <c r="D31" s="500"/>
      <c r="E31" s="15" t="s">
        <v>13</v>
      </c>
      <c r="F31" s="47"/>
      <c r="G31" s="29" t="s">
        <v>1</v>
      </c>
      <c r="H31" s="502" t="s">
        <v>12</v>
      </c>
      <c r="I31" s="500"/>
      <c r="J31" s="57" t="s">
        <v>13</v>
      </c>
      <c r="K31" s="47"/>
      <c r="L31" s="29" t="s">
        <v>1</v>
      </c>
      <c r="M31" s="502" t="s">
        <v>12</v>
      </c>
      <c r="N31" s="500"/>
      <c r="O31" s="15" t="s">
        <v>13</v>
      </c>
      <c r="P31" s="47"/>
      <c r="Q31" s="29" t="s">
        <v>1</v>
      </c>
      <c r="R31" s="502" t="s">
        <v>12</v>
      </c>
      <c r="S31" s="500"/>
      <c r="T31" s="15" t="s">
        <v>13</v>
      </c>
      <c r="U31" s="47"/>
    </row>
    <row r="32" spans="1:22" ht="16.5" customHeight="1">
      <c r="A32" s="99" t="s">
        <v>122</v>
      </c>
      <c r="B32" s="60" t="s">
        <v>414</v>
      </c>
      <c r="C32" s="126"/>
      <c r="D32" s="389">
        <v>2530</v>
      </c>
      <c r="E32" s="338"/>
      <c r="F32" s="63"/>
      <c r="G32" s="435"/>
      <c r="H32" s="129"/>
      <c r="I32" s="414"/>
      <c r="J32" s="326"/>
      <c r="K32" s="8"/>
      <c r="L32" s="435"/>
      <c r="M32" s="129"/>
      <c r="N32" s="414"/>
      <c r="O32" s="326"/>
      <c r="P32" s="8"/>
      <c r="Q32" s="21"/>
      <c r="R32" s="113"/>
      <c r="S32" s="49"/>
      <c r="T32" s="323"/>
      <c r="U32" s="13"/>
      <c r="V32" s="21"/>
    </row>
    <row r="33" spans="1:22" ht="16.5" customHeight="1">
      <c r="A33" s="99" t="s">
        <v>123</v>
      </c>
      <c r="B33" s="109" t="s">
        <v>303</v>
      </c>
      <c r="C33" s="117" t="s">
        <v>453</v>
      </c>
      <c r="D33" s="387">
        <v>1350</v>
      </c>
      <c r="E33" s="338"/>
      <c r="F33" s="38"/>
      <c r="G33" s="20"/>
      <c r="H33" s="130"/>
      <c r="I33" s="262"/>
      <c r="J33" s="327"/>
      <c r="K33" s="13"/>
      <c r="L33" s="20"/>
      <c r="M33" s="130"/>
      <c r="N33" s="262"/>
      <c r="O33" s="327"/>
      <c r="P33" s="13"/>
      <c r="Q33" s="21"/>
      <c r="R33" s="113"/>
      <c r="S33" s="49"/>
      <c r="T33" s="323"/>
      <c r="U33" s="13"/>
      <c r="V33" s="21"/>
    </row>
    <row r="34" spans="1:22" ht="16.5" customHeight="1">
      <c r="A34" s="99" t="s">
        <v>124</v>
      </c>
      <c r="B34" s="37" t="s">
        <v>41</v>
      </c>
      <c r="C34" s="117" t="s">
        <v>454</v>
      </c>
      <c r="D34" s="387">
        <v>1180</v>
      </c>
      <c r="E34" s="338"/>
      <c r="F34" s="38"/>
      <c r="G34" s="21"/>
      <c r="H34" s="130"/>
      <c r="I34" s="262"/>
      <c r="J34" s="431"/>
      <c r="K34" s="13"/>
      <c r="L34" s="21"/>
      <c r="M34" s="130"/>
      <c r="N34" s="262"/>
      <c r="O34" s="347"/>
      <c r="P34" s="13"/>
      <c r="Q34" s="21"/>
      <c r="R34" s="113"/>
      <c r="S34" s="49"/>
      <c r="T34" s="323"/>
      <c r="U34" s="13"/>
      <c r="V34" s="21"/>
    </row>
    <row r="35" spans="1:21" ht="16.5" customHeight="1">
      <c r="A35" s="81">
        <f>D35+I35+N35+S35</f>
        <v>5060</v>
      </c>
      <c r="B35" s="19" t="s">
        <v>25</v>
      </c>
      <c r="C35" s="132"/>
      <c r="D35" s="224">
        <f>SUM(D32:D34)</f>
        <v>5060</v>
      </c>
      <c r="E35" s="76">
        <f>SUM(E32:E34)</f>
        <v>0</v>
      </c>
      <c r="F35" s="16"/>
      <c r="G35" s="19" t="s">
        <v>25</v>
      </c>
      <c r="H35" s="132"/>
      <c r="I35" s="224">
        <f>SUM(I32:I34)</f>
        <v>0</v>
      </c>
      <c r="J35" s="76">
        <f>SUM(J32:J34)</f>
        <v>0</v>
      </c>
      <c r="K35" s="16"/>
      <c r="L35" s="19" t="s">
        <v>25</v>
      </c>
      <c r="M35" s="132"/>
      <c r="N35" s="224">
        <f>SUM(N32:N34)</f>
        <v>0</v>
      </c>
      <c r="O35" s="77">
        <f>SUM(O32:O34)</f>
        <v>0</v>
      </c>
      <c r="P35" s="16"/>
      <c r="Q35" s="19"/>
      <c r="R35" s="131"/>
      <c r="S35" s="56"/>
      <c r="T35" s="78"/>
      <c r="U35" s="16"/>
    </row>
    <row r="36" spans="1:20" ht="13.5" customHeight="1">
      <c r="A36" s="252" t="s">
        <v>432</v>
      </c>
      <c r="B36" s="250"/>
      <c r="C36" s="257"/>
      <c r="D36" s="260"/>
      <c r="E36" s="261"/>
      <c r="F36" s="250"/>
      <c r="G36" s="250"/>
      <c r="H36" s="257"/>
      <c r="I36" s="260"/>
      <c r="J36" s="261"/>
      <c r="K36" s="250"/>
      <c r="L36" s="250"/>
      <c r="N36" s="44"/>
      <c r="S36" s="44"/>
      <c r="T36" s="43"/>
    </row>
    <row r="37" spans="1:20" ht="18" customHeight="1">
      <c r="A37" s="642" t="s">
        <v>195</v>
      </c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N37" s="44"/>
      <c r="Q37" s="120"/>
      <c r="S37" s="44"/>
      <c r="T37" s="43"/>
    </row>
    <row r="38" spans="1:21" ht="12" customHeight="1">
      <c r="A38" s="120" t="s">
        <v>471</v>
      </c>
      <c r="B38" s="120"/>
      <c r="C38" s="120"/>
      <c r="D38" s="120"/>
      <c r="E38" s="120"/>
      <c r="F38" s="120"/>
      <c r="G38" s="120" t="s">
        <v>476</v>
      </c>
      <c r="I38" s="44"/>
      <c r="J38" s="43"/>
      <c r="L38" s="120" t="s">
        <v>481</v>
      </c>
      <c r="M38" s="1"/>
      <c r="Q38" s="661" t="s">
        <v>486</v>
      </c>
      <c r="R38" s="661"/>
      <c r="S38" s="661"/>
      <c r="T38" s="661"/>
      <c r="U38" s="661"/>
    </row>
    <row r="39" spans="1:17" ht="13.5">
      <c r="A39" s="120" t="s">
        <v>472</v>
      </c>
      <c r="B39" s="120"/>
      <c r="C39" s="120"/>
      <c r="D39" s="120"/>
      <c r="E39" s="120"/>
      <c r="F39" s="120"/>
      <c r="G39" s="120" t="s">
        <v>477</v>
      </c>
      <c r="L39" s="120" t="s">
        <v>482</v>
      </c>
      <c r="M39" s="1"/>
      <c r="Q39" s="120" t="s">
        <v>487</v>
      </c>
    </row>
    <row r="40" spans="1:17" ht="13.5">
      <c r="A40" s="120" t="s">
        <v>473</v>
      </c>
      <c r="B40" s="120"/>
      <c r="C40" s="120"/>
      <c r="D40" s="120"/>
      <c r="E40" s="120"/>
      <c r="F40" s="120"/>
      <c r="G40" s="120" t="s">
        <v>478</v>
      </c>
      <c r="L40" s="120" t="s">
        <v>483</v>
      </c>
      <c r="Q40" s="120"/>
    </row>
    <row r="41" spans="1:17" ht="13.5">
      <c r="A41" s="120" t="s">
        <v>474</v>
      </c>
      <c r="B41" s="120"/>
      <c r="C41" s="120"/>
      <c r="D41" s="120"/>
      <c r="E41" s="120"/>
      <c r="F41" s="120"/>
      <c r="G41" s="138" t="s">
        <v>479</v>
      </c>
      <c r="L41" s="120" t="s">
        <v>484</v>
      </c>
      <c r="M41" s="1"/>
      <c r="Q41" s="120"/>
    </row>
    <row r="42" spans="1:17" ht="13.5">
      <c r="A42" s="120" t="s">
        <v>475</v>
      </c>
      <c r="B42" s="120"/>
      <c r="C42" s="120"/>
      <c r="D42" s="120"/>
      <c r="E42" s="120"/>
      <c r="F42" s="120"/>
      <c r="G42" s="120" t="s">
        <v>480</v>
      </c>
      <c r="L42" s="120" t="s">
        <v>485</v>
      </c>
      <c r="M42" s="120"/>
      <c r="N42" s="120"/>
      <c r="O42" s="120"/>
      <c r="P42" s="120"/>
      <c r="Q42" s="120"/>
    </row>
    <row r="43" spans="2:6" ht="13.5">
      <c r="B43" s="120"/>
      <c r="C43" s="120"/>
      <c r="D43" s="120"/>
      <c r="E43" s="120"/>
      <c r="F43" s="120"/>
    </row>
    <row r="44" spans="2:6" ht="13.5">
      <c r="B44" s="120"/>
      <c r="C44" s="120"/>
      <c r="D44" s="120"/>
      <c r="E44" s="120"/>
      <c r="F44" s="120"/>
    </row>
    <row r="45" spans="4:21" ht="14.25">
      <c r="D45" s="46"/>
      <c r="U45" s="85" t="s">
        <v>256</v>
      </c>
    </row>
  </sheetData>
  <sheetProtection/>
  <mergeCells count="47">
    <mergeCell ref="Q38:U38"/>
    <mergeCell ref="L22:P22"/>
    <mergeCell ref="M23:N23"/>
    <mergeCell ref="M31:N31"/>
    <mergeCell ref="H31:I31"/>
    <mergeCell ref="A37:L37"/>
    <mergeCell ref="G22:K22"/>
    <mergeCell ref="L5:N5"/>
    <mergeCell ref="Q5:S5"/>
    <mergeCell ref="A26:A27"/>
    <mergeCell ref="L30:P30"/>
    <mergeCell ref="Q30:U30"/>
    <mergeCell ref="R23:S23"/>
    <mergeCell ref="C23:D23"/>
    <mergeCell ref="B22:F22"/>
    <mergeCell ref="B30:F30"/>
    <mergeCell ref="A29:U29"/>
    <mergeCell ref="A21:U21"/>
    <mergeCell ref="G30:K30"/>
    <mergeCell ref="C31:D31"/>
    <mergeCell ref="A7:A12"/>
    <mergeCell ref="H23:I23"/>
    <mergeCell ref="G7:K7"/>
    <mergeCell ref="R31:S31"/>
    <mergeCell ref="Q22:U22"/>
    <mergeCell ref="Q7:U7"/>
    <mergeCell ref="L7:P7"/>
    <mergeCell ref="P3:Q4"/>
    <mergeCell ref="R2:U4"/>
    <mergeCell ref="F2:I4"/>
    <mergeCell ref="P1:Q2"/>
    <mergeCell ref="B7:F7"/>
    <mergeCell ref="C1:E1"/>
    <mergeCell ref="F1:I1"/>
    <mergeCell ref="K1:L1"/>
    <mergeCell ref="B2:E4"/>
    <mergeCell ref="J2:L4"/>
    <mergeCell ref="M2:N4"/>
    <mergeCell ref="O5:P5"/>
    <mergeCell ref="H5:J5"/>
    <mergeCell ref="R8:S8"/>
    <mergeCell ref="A6:U6"/>
    <mergeCell ref="T5:U5"/>
    <mergeCell ref="C5:F5"/>
    <mergeCell ref="H8:I8"/>
    <mergeCell ref="C8:D8"/>
    <mergeCell ref="M8:N8"/>
  </mergeCells>
  <conditionalFormatting sqref="T10:T11 E35:E37 J28 O35:O37 J35 J37:J38 J41 O28 E28">
    <cfRule type="expression" priority="2" dxfId="1" stopIfTrue="1">
      <formula>D10&lt;E10</formula>
    </cfRule>
  </conditionalFormatting>
  <conditionalFormatting sqref="O32:O34 O24:O27 O9:O19 J32:J34 J24:J27 J9:J19 E32:E34 E24:E27 E9:E19">
    <cfRule type="expression" priority="1" dxfId="0" stopIfTrue="1">
      <formula>D9&lt;E9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2" width="9.625" style="1" customWidth="1"/>
    <col min="3" max="3" width="2.625" style="133" customWidth="1"/>
    <col min="4" max="4" width="6.625" style="1" customWidth="1"/>
    <col min="5" max="5" width="9.625" style="1" customWidth="1"/>
    <col min="6" max="6" width="7.625" style="1" customWidth="1"/>
    <col min="7" max="7" width="9.625" style="1" customWidth="1"/>
    <col min="8" max="8" width="2.625" style="133" customWidth="1"/>
    <col min="9" max="9" width="6.625" style="1" customWidth="1"/>
    <col min="10" max="10" width="9.625" style="1" customWidth="1"/>
    <col min="11" max="11" width="7.625" style="1" customWidth="1"/>
    <col min="12" max="12" width="9.625" style="1" customWidth="1"/>
    <col min="13" max="13" width="2.625" style="133" customWidth="1"/>
    <col min="14" max="14" width="6.625" style="1" customWidth="1"/>
    <col min="15" max="15" width="9.625" style="1" customWidth="1"/>
    <col min="16" max="16" width="7.625" style="1" customWidth="1"/>
    <col min="17" max="17" width="9.625" style="1" customWidth="1"/>
    <col min="18" max="18" width="2.625" style="133" customWidth="1"/>
    <col min="19" max="19" width="6.625" style="1" customWidth="1"/>
    <col min="20" max="20" width="9.625" style="1" customWidth="1"/>
    <col min="21" max="21" width="7.625" style="1" customWidth="1"/>
    <col min="22" max="16384" width="9.00390625" style="1" customWidth="1"/>
  </cols>
  <sheetData>
    <row r="1" spans="1:21" ht="15.75" customHeight="1">
      <c r="A1" s="145">
        <f>'市郡別合計'!A1</f>
        <v>43084</v>
      </c>
      <c r="B1" s="247" t="s">
        <v>231</v>
      </c>
      <c r="C1" s="488">
        <f>'秋田'!C1</f>
        <v>0</v>
      </c>
      <c r="D1" s="488"/>
      <c r="E1" s="533"/>
      <c r="F1" s="654" t="s">
        <v>6</v>
      </c>
      <c r="G1" s="654"/>
      <c r="H1" s="654"/>
      <c r="I1" s="654"/>
      <c r="J1" s="4" t="s">
        <v>7</v>
      </c>
      <c r="K1" s="488">
        <f>'秋田'!K1</f>
        <v>0</v>
      </c>
      <c r="L1" s="533"/>
      <c r="M1" s="2" t="s">
        <v>8</v>
      </c>
      <c r="N1" s="6"/>
      <c r="O1" s="4" t="s">
        <v>9</v>
      </c>
      <c r="P1" s="617">
        <f>'秋田'!P1</f>
        <v>0</v>
      </c>
      <c r="Q1" s="618"/>
      <c r="R1" s="3" t="s">
        <v>228</v>
      </c>
      <c r="S1" s="7"/>
      <c r="T1" s="7"/>
      <c r="U1" s="6"/>
    </row>
    <row r="2" spans="1:21" ht="17.25" customHeight="1">
      <c r="A2" s="229" t="s">
        <v>128</v>
      </c>
      <c r="B2" s="494">
        <f>'秋田'!B2</f>
        <v>0</v>
      </c>
      <c r="C2" s="495"/>
      <c r="D2" s="495"/>
      <c r="E2" s="496"/>
      <c r="F2" s="471">
        <f>'秋田'!F2</f>
        <v>0</v>
      </c>
      <c r="G2" s="472"/>
      <c r="H2" s="472"/>
      <c r="I2" s="473"/>
      <c r="J2" s="534">
        <f>'秋田'!J2</f>
        <v>0</v>
      </c>
      <c r="K2" s="626"/>
      <c r="L2" s="536"/>
      <c r="M2" s="627">
        <f>'秋田'!M2</f>
        <v>0</v>
      </c>
      <c r="N2" s="663"/>
      <c r="O2" s="9"/>
      <c r="P2" s="619"/>
      <c r="Q2" s="620"/>
      <c r="R2" s="511">
        <f>'秋田'!R2</f>
        <v>0</v>
      </c>
      <c r="S2" s="511"/>
      <c r="T2" s="511"/>
      <c r="U2" s="512"/>
    </row>
    <row r="3" spans="1:21" ht="12.75" customHeight="1">
      <c r="A3" s="229" t="s">
        <v>152</v>
      </c>
      <c r="B3" s="494"/>
      <c r="C3" s="495"/>
      <c r="D3" s="495"/>
      <c r="E3" s="496"/>
      <c r="F3" s="471"/>
      <c r="G3" s="472"/>
      <c r="H3" s="472"/>
      <c r="I3" s="473"/>
      <c r="J3" s="534"/>
      <c r="K3" s="626"/>
      <c r="L3" s="536"/>
      <c r="M3" s="627"/>
      <c r="N3" s="663"/>
      <c r="O3" s="278" t="s">
        <v>35</v>
      </c>
      <c r="P3" s="622">
        <f>E24+J24+O24+T24+E31+O31</f>
        <v>0</v>
      </c>
      <c r="Q3" s="623"/>
      <c r="R3" s="511"/>
      <c r="S3" s="511"/>
      <c r="T3" s="511"/>
      <c r="U3" s="512"/>
    </row>
    <row r="4" spans="2:21" ht="13.5" customHeight="1">
      <c r="B4" s="497"/>
      <c r="C4" s="498"/>
      <c r="D4" s="498"/>
      <c r="E4" s="499"/>
      <c r="F4" s="474"/>
      <c r="G4" s="475"/>
      <c r="H4" s="475"/>
      <c r="I4" s="476"/>
      <c r="J4" s="537"/>
      <c r="K4" s="538"/>
      <c r="L4" s="539"/>
      <c r="M4" s="490"/>
      <c r="N4" s="664"/>
      <c r="O4" s="75"/>
      <c r="P4" s="624"/>
      <c r="Q4" s="625"/>
      <c r="R4" s="514"/>
      <c r="S4" s="514"/>
      <c r="T4" s="514"/>
      <c r="U4" s="515"/>
    </row>
    <row r="5" spans="2:21" ht="4.5" customHeight="1">
      <c r="B5" s="21"/>
      <c r="C5" s="647"/>
      <c r="D5" s="647"/>
      <c r="E5" s="647"/>
      <c r="F5" s="647"/>
      <c r="G5" s="24"/>
      <c r="H5" s="645"/>
      <c r="I5" s="645"/>
      <c r="J5" s="645"/>
      <c r="K5" s="26"/>
      <c r="L5" s="644"/>
      <c r="M5" s="644"/>
      <c r="N5" s="644"/>
      <c r="O5" s="643"/>
      <c r="P5" s="644"/>
      <c r="Q5" s="644"/>
      <c r="R5" s="644"/>
      <c r="S5" s="644"/>
      <c r="T5" s="646"/>
      <c r="U5" s="646"/>
    </row>
    <row r="6" spans="1:21" ht="20.25" customHeight="1">
      <c r="A6" s="529" t="s">
        <v>167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</row>
    <row r="7" spans="1:21" ht="18" customHeight="1">
      <c r="A7" s="665" t="s">
        <v>88</v>
      </c>
      <c r="B7" s="608" t="s">
        <v>97</v>
      </c>
      <c r="C7" s="608"/>
      <c r="D7" s="608"/>
      <c r="E7" s="508"/>
      <c r="F7" s="609"/>
      <c r="G7" s="608" t="s">
        <v>98</v>
      </c>
      <c r="H7" s="608"/>
      <c r="I7" s="608"/>
      <c r="J7" s="508"/>
      <c r="K7" s="609"/>
      <c r="L7" s="608" t="s">
        <v>99</v>
      </c>
      <c r="M7" s="608"/>
      <c r="N7" s="608"/>
      <c r="O7" s="508"/>
      <c r="P7" s="609"/>
      <c r="Q7" s="608" t="s">
        <v>100</v>
      </c>
      <c r="R7" s="608"/>
      <c r="S7" s="608"/>
      <c r="T7" s="508"/>
      <c r="U7" s="609"/>
    </row>
    <row r="8" spans="1:21" ht="16.5" customHeight="1">
      <c r="A8" s="666"/>
      <c r="B8" s="29" t="s">
        <v>1</v>
      </c>
      <c r="C8" s="502" t="s">
        <v>12</v>
      </c>
      <c r="D8" s="500"/>
      <c r="E8" s="15" t="s">
        <v>13</v>
      </c>
      <c r="F8" s="47"/>
      <c r="G8" s="29" t="s">
        <v>1</v>
      </c>
      <c r="H8" s="502" t="s">
        <v>12</v>
      </c>
      <c r="I8" s="500"/>
      <c r="J8" s="57" t="s">
        <v>13</v>
      </c>
      <c r="K8" s="47"/>
      <c r="L8" s="29" t="s">
        <v>1</v>
      </c>
      <c r="M8" s="502" t="s">
        <v>12</v>
      </c>
      <c r="N8" s="500"/>
      <c r="O8" s="57" t="s">
        <v>13</v>
      </c>
      <c r="P8" s="47"/>
      <c r="Q8" s="29" t="s">
        <v>1</v>
      </c>
      <c r="R8" s="502" t="s">
        <v>12</v>
      </c>
      <c r="S8" s="500"/>
      <c r="T8" s="15" t="s">
        <v>13</v>
      </c>
      <c r="U8" s="47"/>
    </row>
    <row r="9" spans="1:22" ht="19.5" customHeight="1">
      <c r="A9" s="666"/>
      <c r="B9" s="187" t="s">
        <v>385</v>
      </c>
      <c r="C9" s="126"/>
      <c r="D9" s="389">
        <v>520</v>
      </c>
      <c r="E9" s="338"/>
      <c r="F9" s="64"/>
      <c r="G9" s="60" t="s">
        <v>423</v>
      </c>
      <c r="H9" s="126"/>
      <c r="I9" s="389">
        <v>1880</v>
      </c>
      <c r="J9" s="344"/>
      <c r="K9" s="63"/>
      <c r="L9" s="60" t="s">
        <v>392</v>
      </c>
      <c r="M9" s="141"/>
      <c r="N9" s="389">
        <v>2170</v>
      </c>
      <c r="O9" s="344"/>
      <c r="P9" s="63"/>
      <c r="Q9" s="435"/>
      <c r="R9" s="136"/>
      <c r="S9" s="414"/>
      <c r="T9" s="326"/>
      <c r="U9" s="8"/>
      <c r="V9" s="21"/>
    </row>
    <row r="10" spans="1:22" ht="19.5" customHeight="1">
      <c r="A10" s="666"/>
      <c r="B10" s="37" t="s">
        <v>43</v>
      </c>
      <c r="C10" s="117"/>
      <c r="D10" s="387">
        <v>2790</v>
      </c>
      <c r="E10" s="338"/>
      <c r="F10" s="38"/>
      <c r="I10" s="353"/>
      <c r="J10" s="330"/>
      <c r="L10" s="20"/>
      <c r="M10" s="113"/>
      <c r="N10" s="350"/>
      <c r="O10" s="331"/>
      <c r="P10" s="13"/>
      <c r="Q10" s="20"/>
      <c r="R10" s="113"/>
      <c r="S10" s="388"/>
      <c r="T10" s="323"/>
      <c r="U10" s="13"/>
      <c r="V10" s="21"/>
    </row>
    <row r="11" spans="1:22" ht="19.5" customHeight="1">
      <c r="A11" s="666"/>
      <c r="B11" s="37" t="s">
        <v>44</v>
      </c>
      <c r="C11" s="117"/>
      <c r="D11" s="387">
        <v>2970</v>
      </c>
      <c r="E11" s="338"/>
      <c r="F11" s="38"/>
      <c r="G11" s="21"/>
      <c r="H11" s="130"/>
      <c r="I11" s="355"/>
      <c r="J11" s="323"/>
      <c r="K11" s="21"/>
      <c r="L11" s="20"/>
      <c r="M11" s="113"/>
      <c r="N11" s="388"/>
      <c r="O11" s="331"/>
      <c r="P11" s="13"/>
      <c r="S11" s="30"/>
      <c r="T11" s="330"/>
      <c r="U11" s="13"/>
      <c r="V11" s="21"/>
    </row>
    <row r="12" spans="1:22" ht="19.5" customHeight="1">
      <c r="A12" s="666"/>
      <c r="B12" s="37" t="s">
        <v>45</v>
      </c>
      <c r="C12" s="117" t="s">
        <v>198</v>
      </c>
      <c r="D12" s="387">
        <v>3270</v>
      </c>
      <c r="E12" s="338"/>
      <c r="F12" s="38"/>
      <c r="G12" s="21"/>
      <c r="H12" s="130"/>
      <c r="I12" s="355"/>
      <c r="J12" s="323"/>
      <c r="K12" s="21"/>
      <c r="L12" s="20"/>
      <c r="M12" s="113"/>
      <c r="N12" s="388"/>
      <c r="O12" s="331"/>
      <c r="P12" s="13"/>
      <c r="Q12" s="21"/>
      <c r="R12" s="113"/>
      <c r="S12" s="388"/>
      <c r="T12" s="323"/>
      <c r="U12" s="13"/>
      <c r="V12" s="21"/>
    </row>
    <row r="13" spans="1:22" ht="19.5" customHeight="1">
      <c r="A13" s="503" t="s">
        <v>132</v>
      </c>
      <c r="B13" s="60" t="s">
        <v>386</v>
      </c>
      <c r="C13" s="126"/>
      <c r="D13" s="387">
        <v>950</v>
      </c>
      <c r="E13" s="338"/>
      <c r="F13" s="63"/>
      <c r="G13" s="21"/>
      <c r="H13" s="130"/>
      <c r="I13" s="355"/>
      <c r="J13" s="323"/>
      <c r="K13" s="21"/>
      <c r="L13" s="20"/>
      <c r="M13" s="113"/>
      <c r="N13" s="388"/>
      <c r="O13" s="331"/>
      <c r="P13" s="13"/>
      <c r="Q13" s="21"/>
      <c r="R13" s="113"/>
      <c r="S13" s="388"/>
      <c r="T13" s="323"/>
      <c r="U13" s="13"/>
      <c r="V13" s="21"/>
    </row>
    <row r="14" spans="1:22" ht="19.5" customHeight="1">
      <c r="A14" s="503"/>
      <c r="B14" s="37" t="s">
        <v>387</v>
      </c>
      <c r="C14" s="117"/>
      <c r="D14" s="387">
        <v>600</v>
      </c>
      <c r="E14" s="338"/>
      <c r="F14" s="38"/>
      <c r="G14" s="21"/>
      <c r="H14" s="130"/>
      <c r="I14" s="355"/>
      <c r="J14" s="323"/>
      <c r="K14" s="13"/>
      <c r="N14" s="388"/>
      <c r="O14" s="330"/>
      <c r="P14" s="13"/>
      <c r="Q14" s="21"/>
      <c r="R14" s="113"/>
      <c r="S14" s="388"/>
      <c r="T14" s="323"/>
      <c r="U14" s="13"/>
      <c r="V14" s="21"/>
    </row>
    <row r="15" spans="1:22" ht="19.5" customHeight="1">
      <c r="A15" s="100" t="s">
        <v>133</v>
      </c>
      <c r="B15" s="110" t="s">
        <v>388</v>
      </c>
      <c r="C15" s="117"/>
      <c r="D15" s="387">
        <v>2140</v>
      </c>
      <c r="E15" s="338"/>
      <c r="F15" s="38"/>
      <c r="G15" s="21"/>
      <c r="H15" s="113"/>
      <c r="I15" s="356"/>
      <c r="J15" s="323"/>
      <c r="K15" s="13"/>
      <c r="L15" s="21"/>
      <c r="M15" s="113"/>
      <c r="N15" s="396"/>
      <c r="O15" s="332"/>
      <c r="P15" s="13"/>
      <c r="Q15" s="21"/>
      <c r="R15" s="113"/>
      <c r="S15" s="388"/>
      <c r="T15" s="323"/>
      <c r="U15" s="13"/>
      <c r="V15" s="21"/>
    </row>
    <row r="16" spans="1:22" ht="19.5" customHeight="1">
      <c r="A16" s="503" t="s">
        <v>134</v>
      </c>
      <c r="B16" s="37" t="s">
        <v>46</v>
      </c>
      <c r="C16" s="117"/>
      <c r="D16" s="387">
        <v>1200</v>
      </c>
      <c r="E16" s="338"/>
      <c r="F16" s="38"/>
      <c r="G16" s="37" t="s">
        <v>391</v>
      </c>
      <c r="H16" s="117"/>
      <c r="I16" s="387">
        <v>30</v>
      </c>
      <c r="J16" s="344"/>
      <c r="K16" s="38"/>
      <c r="L16" s="37" t="s">
        <v>393</v>
      </c>
      <c r="M16" s="117"/>
      <c r="N16" s="387">
        <v>100</v>
      </c>
      <c r="O16" s="337"/>
      <c r="P16" s="38"/>
      <c r="Q16" s="21"/>
      <c r="R16" s="113"/>
      <c r="S16" s="388"/>
      <c r="T16" s="323"/>
      <c r="U16" s="13"/>
      <c r="V16" s="21"/>
    </row>
    <row r="17" spans="1:22" ht="19.5" customHeight="1">
      <c r="A17" s="503"/>
      <c r="B17" s="37"/>
      <c r="C17" s="117"/>
      <c r="D17" s="387"/>
      <c r="E17" s="338"/>
      <c r="F17" s="38"/>
      <c r="G17" s="21"/>
      <c r="H17" s="130"/>
      <c r="I17" s="262"/>
      <c r="J17" s="323"/>
      <c r="K17" s="13"/>
      <c r="L17" s="37" t="s">
        <v>394</v>
      </c>
      <c r="M17" s="117"/>
      <c r="N17" s="387">
        <v>40</v>
      </c>
      <c r="O17" s="338"/>
      <c r="P17" s="38"/>
      <c r="Q17" s="21"/>
      <c r="R17" s="113"/>
      <c r="S17" s="388"/>
      <c r="T17" s="323"/>
      <c r="U17" s="13"/>
      <c r="V17" s="21"/>
    </row>
    <row r="18" spans="1:22" ht="19.5" customHeight="1">
      <c r="A18" s="100" t="s">
        <v>135</v>
      </c>
      <c r="B18" s="37"/>
      <c r="C18" s="117"/>
      <c r="D18" s="387"/>
      <c r="E18" s="338"/>
      <c r="F18" s="38"/>
      <c r="G18" s="21"/>
      <c r="H18" s="130"/>
      <c r="I18" s="262"/>
      <c r="J18" s="323"/>
      <c r="K18" s="13"/>
      <c r="L18" s="37" t="s">
        <v>395</v>
      </c>
      <c r="M18" s="117"/>
      <c r="N18" s="387">
        <v>60</v>
      </c>
      <c r="O18" s="338"/>
      <c r="P18" s="38"/>
      <c r="Q18" s="21"/>
      <c r="R18" s="113"/>
      <c r="S18" s="388"/>
      <c r="T18" s="323"/>
      <c r="U18" s="13"/>
      <c r="V18" s="21"/>
    </row>
    <row r="19" spans="1:22" ht="19.5" customHeight="1">
      <c r="A19" s="100" t="s">
        <v>136</v>
      </c>
      <c r="B19" s="37" t="s">
        <v>47</v>
      </c>
      <c r="C19" s="117"/>
      <c r="D19" s="387">
        <v>1250</v>
      </c>
      <c r="E19" s="338"/>
      <c r="F19" s="38"/>
      <c r="G19" s="21"/>
      <c r="H19" s="113"/>
      <c r="I19" s="262"/>
      <c r="J19" s="323"/>
      <c r="K19" s="13"/>
      <c r="L19" s="37" t="s">
        <v>396</v>
      </c>
      <c r="M19" s="117" t="s">
        <v>187</v>
      </c>
      <c r="N19" s="387">
        <v>230</v>
      </c>
      <c r="O19" s="343"/>
      <c r="P19" s="38"/>
      <c r="Q19" s="37" t="s">
        <v>53</v>
      </c>
      <c r="R19" s="369"/>
      <c r="S19" s="401">
        <v>30</v>
      </c>
      <c r="T19" s="344"/>
      <c r="U19" s="38"/>
      <c r="V19" s="21"/>
    </row>
    <row r="20" spans="1:22" ht="19.5" customHeight="1">
      <c r="A20" s="106"/>
      <c r="B20" s="37" t="s">
        <v>48</v>
      </c>
      <c r="C20" s="117"/>
      <c r="D20" s="387">
        <v>630</v>
      </c>
      <c r="E20" s="338"/>
      <c r="F20" s="38"/>
      <c r="G20" s="21"/>
      <c r="H20" s="113"/>
      <c r="I20" s="262"/>
      <c r="J20" s="323"/>
      <c r="K20" s="13"/>
      <c r="N20" s="354"/>
      <c r="O20" s="330"/>
      <c r="P20" s="13"/>
      <c r="Q20" s="21"/>
      <c r="R20" s="113"/>
      <c r="S20" s="262"/>
      <c r="T20" s="323"/>
      <c r="U20" s="13"/>
      <c r="V20" s="21"/>
    </row>
    <row r="21" spans="1:22" ht="19.5" customHeight="1">
      <c r="A21" s="100" t="s">
        <v>137</v>
      </c>
      <c r="B21" s="37" t="s">
        <v>49</v>
      </c>
      <c r="C21" s="117"/>
      <c r="D21" s="387">
        <v>400</v>
      </c>
      <c r="E21" s="338"/>
      <c r="F21" s="38"/>
      <c r="G21" s="21"/>
      <c r="H21" s="113"/>
      <c r="I21" s="262"/>
      <c r="J21" s="323"/>
      <c r="K21" s="13"/>
      <c r="L21" s="21"/>
      <c r="M21" s="113"/>
      <c r="N21" s="355"/>
      <c r="O21" s="323"/>
      <c r="P21" s="13"/>
      <c r="Q21" s="21"/>
      <c r="R21" s="113"/>
      <c r="S21" s="262"/>
      <c r="T21" s="323"/>
      <c r="U21" s="13"/>
      <c r="V21" s="21"/>
    </row>
    <row r="22" spans="1:22" ht="19.5" customHeight="1">
      <c r="A22" s="106"/>
      <c r="B22" s="37" t="s">
        <v>50</v>
      </c>
      <c r="C22" s="117"/>
      <c r="D22" s="387">
        <v>280</v>
      </c>
      <c r="E22" s="338"/>
      <c r="F22" s="38"/>
      <c r="G22" s="21"/>
      <c r="H22" s="113"/>
      <c r="I22" s="262"/>
      <c r="J22" s="323"/>
      <c r="K22" s="13"/>
      <c r="L22" s="21"/>
      <c r="M22" s="113"/>
      <c r="N22" s="356"/>
      <c r="O22" s="323"/>
      <c r="P22" s="13"/>
      <c r="Q22" s="21"/>
      <c r="R22" s="113"/>
      <c r="S22" s="262"/>
      <c r="T22" s="323"/>
      <c r="U22" s="13"/>
      <c r="V22" s="21"/>
    </row>
    <row r="23" spans="1:22" ht="19.5" customHeight="1">
      <c r="A23" s="100" t="s">
        <v>138</v>
      </c>
      <c r="B23" s="37" t="s">
        <v>51</v>
      </c>
      <c r="C23" s="117"/>
      <c r="D23" s="387">
        <v>1390</v>
      </c>
      <c r="E23" s="338"/>
      <c r="F23" s="38"/>
      <c r="G23" s="37" t="s">
        <v>444</v>
      </c>
      <c r="H23" s="117"/>
      <c r="I23" s="387">
        <v>160</v>
      </c>
      <c r="J23" s="264"/>
      <c r="K23" s="38"/>
      <c r="L23" s="37" t="s">
        <v>443</v>
      </c>
      <c r="M23" s="117"/>
      <c r="N23" s="387">
        <v>120</v>
      </c>
      <c r="O23" s="264"/>
      <c r="P23" s="38"/>
      <c r="Q23" s="21"/>
      <c r="R23" s="113"/>
      <c r="S23" s="262"/>
      <c r="T23" s="323"/>
      <c r="U23" s="13"/>
      <c r="V23" s="21"/>
    </row>
    <row r="24" spans="1:22" ht="19.5" customHeight="1">
      <c r="A24" s="81">
        <f>D24+I24+N24+S24</f>
        <v>23210</v>
      </c>
      <c r="B24" s="19" t="s">
        <v>25</v>
      </c>
      <c r="C24" s="137"/>
      <c r="D24" s="224">
        <f>SUM(D9:D23)</f>
        <v>18390</v>
      </c>
      <c r="E24" s="76">
        <f>SUM(E9:E23)</f>
        <v>0</v>
      </c>
      <c r="F24" s="16"/>
      <c r="G24" s="19" t="s">
        <v>25</v>
      </c>
      <c r="H24" s="137"/>
      <c r="I24" s="224">
        <f>SUM(I9:I23)</f>
        <v>2070</v>
      </c>
      <c r="J24" s="76">
        <f>SUM(J9:J23)</f>
        <v>0</v>
      </c>
      <c r="K24" s="16"/>
      <c r="L24" s="19" t="s">
        <v>25</v>
      </c>
      <c r="M24" s="137"/>
      <c r="N24" s="224">
        <f>SUM(N9:N23)</f>
        <v>2720</v>
      </c>
      <c r="O24" s="76">
        <f>SUM(O9:O23)</f>
        <v>0</v>
      </c>
      <c r="P24" s="16"/>
      <c r="Q24" s="19" t="s">
        <v>25</v>
      </c>
      <c r="R24" s="132"/>
      <c r="S24" s="224">
        <f>SUM(S9:S23)</f>
        <v>30</v>
      </c>
      <c r="T24" s="76">
        <f>SUM(T19:T23)</f>
        <v>0</v>
      </c>
      <c r="U24" s="16"/>
      <c r="V24" s="21"/>
    </row>
    <row r="25" spans="1:21" ht="20.25" customHeight="1">
      <c r="A25" s="529" t="s">
        <v>168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1"/>
    </row>
    <row r="26" spans="1:28" ht="18" customHeight="1">
      <c r="A26" s="105" t="s">
        <v>30</v>
      </c>
      <c r="B26" s="608" t="s">
        <v>97</v>
      </c>
      <c r="C26" s="608"/>
      <c r="D26" s="608"/>
      <c r="E26" s="508"/>
      <c r="F26" s="609"/>
      <c r="G26" s="608" t="s">
        <v>98</v>
      </c>
      <c r="H26" s="608"/>
      <c r="I26" s="608"/>
      <c r="J26" s="508"/>
      <c r="K26" s="609"/>
      <c r="L26" s="608" t="s">
        <v>99</v>
      </c>
      <c r="M26" s="608"/>
      <c r="N26" s="608"/>
      <c r="O26" s="508"/>
      <c r="P26" s="609"/>
      <c r="Q26" s="608" t="s">
        <v>100</v>
      </c>
      <c r="R26" s="608"/>
      <c r="S26" s="608"/>
      <c r="T26" s="508"/>
      <c r="U26" s="609"/>
      <c r="V26" s="266"/>
      <c r="W26" s="266"/>
      <c r="X26" s="266"/>
      <c r="Y26" s="266"/>
      <c r="Z26" s="266"/>
      <c r="AA26" s="266"/>
      <c r="AB26" s="266"/>
    </row>
    <row r="27" spans="1:21" ht="16.5" customHeight="1">
      <c r="A27" s="102" t="s">
        <v>152</v>
      </c>
      <c r="B27" s="29" t="s">
        <v>1</v>
      </c>
      <c r="C27" s="502" t="s">
        <v>12</v>
      </c>
      <c r="D27" s="500"/>
      <c r="E27" s="15" t="s">
        <v>13</v>
      </c>
      <c r="F27" s="47"/>
      <c r="G27" s="29" t="s">
        <v>1</v>
      </c>
      <c r="H27" s="502" t="s">
        <v>12</v>
      </c>
      <c r="I27" s="500"/>
      <c r="J27" s="15" t="s">
        <v>13</v>
      </c>
      <c r="K27" s="47"/>
      <c r="L27" s="29" t="s">
        <v>1</v>
      </c>
      <c r="M27" s="502" t="s">
        <v>12</v>
      </c>
      <c r="N27" s="500"/>
      <c r="O27" s="15" t="s">
        <v>13</v>
      </c>
      <c r="P27" s="47"/>
      <c r="Q27" s="29" t="s">
        <v>1</v>
      </c>
      <c r="R27" s="502" t="s">
        <v>12</v>
      </c>
      <c r="S27" s="500"/>
      <c r="T27" s="15" t="s">
        <v>13</v>
      </c>
      <c r="U27" s="47"/>
    </row>
    <row r="28" spans="1:22" ht="19.5" customHeight="1">
      <c r="A28" s="100" t="s">
        <v>130</v>
      </c>
      <c r="B28" s="373" t="s">
        <v>389</v>
      </c>
      <c r="C28" s="117"/>
      <c r="D28" s="389">
        <v>3050</v>
      </c>
      <c r="E28" s="338"/>
      <c r="F28" s="38"/>
      <c r="G28" s="21"/>
      <c r="H28" s="113"/>
      <c r="I28" s="49"/>
      <c r="J28" s="323"/>
      <c r="K28" s="13"/>
      <c r="L28" s="21"/>
      <c r="M28" s="130"/>
      <c r="N28" s="262"/>
      <c r="O28" s="329"/>
      <c r="P28" s="13"/>
      <c r="Q28" s="21"/>
      <c r="R28" s="113"/>
      <c r="S28" s="49"/>
      <c r="T28" s="323"/>
      <c r="U28" s="13"/>
      <c r="V28" s="21"/>
    </row>
    <row r="29" spans="1:22" ht="19.5" customHeight="1">
      <c r="A29" s="100" t="s">
        <v>129</v>
      </c>
      <c r="B29" s="37" t="s">
        <v>52</v>
      </c>
      <c r="C29" s="117" t="s">
        <v>323</v>
      </c>
      <c r="D29" s="387">
        <v>1310</v>
      </c>
      <c r="E29" s="338"/>
      <c r="F29" s="38"/>
      <c r="G29" s="21"/>
      <c r="H29" s="113"/>
      <c r="I29" s="49"/>
      <c r="J29" s="323"/>
      <c r="K29" s="13"/>
      <c r="L29" s="37" t="s">
        <v>397</v>
      </c>
      <c r="M29" s="366" t="s">
        <v>188</v>
      </c>
      <c r="N29" s="401">
        <v>330</v>
      </c>
      <c r="O29" s="461"/>
      <c r="P29" s="38"/>
      <c r="Q29" s="21"/>
      <c r="R29" s="113"/>
      <c r="S29" s="49"/>
      <c r="T29" s="323"/>
      <c r="U29" s="13"/>
      <c r="V29" s="21"/>
    </row>
    <row r="30" spans="1:22" ht="18" customHeight="1">
      <c r="A30" s="108" t="s">
        <v>131</v>
      </c>
      <c r="B30" s="21" t="s">
        <v>390</v>
      </c>
      <c r="C30" s="142"/>
      <c r="D30" s="387">
        <v>2900</v>
      </c>
      <c r="E30" s="338"/>
      <c r="F30" s="13"/>
      <c r="G30" s="21"/>
      <c r="H30" s="113"/>
      <c r="I30" s="49"/>
      <c r="J30" s="323"/>
      <c r="K30" s="13"/>
      <c r="L30" s="110" t="s">
        <v>398</v>
      </c>
      <c r="M30" s="366"/>
      <c r="N30" s="401">
        <v>130</v>
      </c>
      <c r="O30" s="343"/>
      <c r="P30" s="38"/>
      <c r="Q30" s="21"/>
      <c r="R30" s="113"/>
      <c r="S30" s="49"/>
      <c r="T30" s="323"/>
      <c r="U30" s="13"/>
      <c r="V30" s="21"/>
    </row>
    <row r="31" spans="1:22" ht="18" customHeight="1">
      <c r="A31" s="81">
        <f>D31+I31+N31+S31</f>
        <v>7720</v>
      </c>
      <c r="B31" s="19" t="s">
        <v>25</v>
      </c>
      <c r="C31" s="132"/>
      <c r="D31" s="224">
        <f>SUM(D28:D30)</f>
        <v>7260</v>
      </c>
      <c r="E31" s="76">
        <f>SUM(E28:E30)</f>
        <v>0</v>
      </c>
      <c r="F31" s="16"/>
      <c r="G31" s="19"/>
      <c r="H31" s="131"/>
      <c r="I31" s="56"/>
      <c r="J31" s="78"/>
      <c r="K31" s="16"/>
      <c r="L31" s="19" t="s">
        <v>25</v>
      </c>
      <c r="M31" s="132"/>
      <c r="N31" s="224">
        <f>SUM(N29:N30)</f>
        <v>460</v>
      </c>
      <c r="O31" s="76">
        <f>SUM(O29:O30)</f>
        <v>0</v>
      </c>
      <c r="P31" s="16"/>
      <c r="Q31" s="19"/>
      <c r="R31" s="131"/>
      <c r="S31" s="56"/>
      <c r="T31" s="78"/>
      <c r="U31" s="16"/>
      <c r="V31" s="21"/>
    </row>
    <row r="32" spans="1:20" ht="14.25" customHeight="1">
      <c r="A32" s="252" t="s">
        <v>432</v>
      </c>
      <c r="B32" s="250"/>
      <c r="C32" s="257"/>
      <c r="D32" s="260"/>
      <c r="E32" s="261"/>
      <c r="F32" s="250"/>
      <c r="G32" s="250"/>
      <c r="H32" s="257"/>
      <c r="I32" s="260"/>
      <c r="J32" s="261"/>
      <c r="K32" s="250"/>
      <c r="L32" s="250"/>
      <c r="N32" s="44"/>
      <c r="Q32" s="21"/>
      <c r="S32" s="44"/>
      <c r="T32" s="43"/>
    </row>
    <row r="33" spans="1:20" ht="18" customHeight="1">
      <c r="A33" s="642" t="s">
        <v>195</v>
      </c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N33" s="44"/>
      <c r="S33" s="44"/>
      <c r="T33" s="43"/>
    </row>
    <row r="34" spans="1:20" ht="13.5" customHeight="1">
      <c r="A34" s="120" t="s">
        <v>424</v>
      </c>
      <c r="D34" s="44"/>
      <c r="E34" s="43"/>
      <c r="F34" s="120" t="s">
        <v>426</v>
      </c>
      <c r="I34" s="44"/>
      <c r="J34" s="43"/>
      <c r="N34" s="44"/>
      <c r="S34" s="44"/>
      <c r="T34" s="43"/>
    </row>
    <row r="35" spans="1:20" ht="13.5" customHeight="1">
      <c r="A35" s="120" t="s">
        <v>425</v>
      </c>
      <c r="D35" s="44"/>
      <c r="E35" s="43"/>
      <c r="F35" s="120" t="s">
        <v>427</v>
      </c>
      <c r="I35" s="44"/>
      <c r="J35" s="43"/>
      <c r="N35" s="44"/>
      <c r="S35" s="44"/>
      <c r="T35" s="43"/>
    </row>
    <row r="36" spans="1:21" ht="13.5" customHeight="1">
      <c r="A36" s="120"/>
      <c r="D36" s="65"/>
      <c r="E36" s="43"/>
      <c r="I36" s="44"/>
      <c r="J36" s="43"/>
      <c r="N36" s="44"/>
      <c r="S36" s="44"/>
      <c r="T36" s="43"/>
      <c r="U36" s="85" t="s">
        <v>257</v>
      </c>
    </row>
    <row r="37" ht="13.5">
      <c r="D37" s="66"/>
    </row>
    <row r="38" ht="13.5">
      <c r="D38" s="66"/>
    </row>
    <row r="39" ht="13.5">
      <c r="D39" s="66"/>
    </row>
    <row r="40" ht="13.5">
      <c r="D40" s="66"/>
    </row>
    <row r="41" ht="13.5">
      <c r="D41" s="66"/>
    </row>
    <row r="42" ht="13.5">
      <c r="D42" s="66"/>
    </row>
    <row r="43" ht="13.5">
      <c r="D43" s="66"/>
    </row>
  </sheetData>
  <sheetProtection/>
  <mergeCells count="38">
    <mergeCell ref="A33:L33"/>
    <mergeCell ref="R27:S27"/>
    <mergeCell ref="A25:U25"/>
    <mergeCell ref="B26:F26"/>
    <mergeCell ref="G26:K26"/>
    <mergeCell ref="L26:P26"/>
    <mergeCell ref="Q26:U26"/>
    <mergeCell ref="A7:A12"/>
    <mergeCell ref="A13:A14"/>
    <mergeCell ref="M27:N27"/>
    <mergeCell ref="C27:D27"/>
    <mergeCell ref="H27:I27"/>
    <mergeCell ref="A16:A17"/>
    <mergeCell ref="C5:F5"/>
    <mergeCell ref="Q7:U7"/>
    <mergeCell ref="C8:D8"/>
    <mergeCell ref="R8:S8"/>
    <mergeCell ref="H8:I8"/>
    <mergeCell ref="M8:N8"/>
    <mergeCell ref="A6:U6"/>
    <mergeCell ref="B7:F7"/>
    <mergeCell ref="G7:K7"/>
    <mergeCell ref="L7:P7"/>
    <mergeCell ref="R2:U4"/>
    <mergeCell ref="P3:Q4"/>
    <mergeCell ref="T5:U5"/>
    <mergeCell ref="H5:J5"/>
    <mergeCell ref="L5:N5"/>
    <mergeCell ref="O5:P5"/>
    <mergeCell ref="Q5:S5"/>
    <mergeCell ref="C1:E1"/>
    <mergeCell ref="F1:I1"/>
    <mergeCell ref="K1:L1"/>
    <mergeCell ref="P1:Q2"/>
    <mergeCell ref="B2:E4"/>
    <mergeCell ref="F2:I4"/>
    <mergeCell ref="J2:L4"/>
    <mergeCell ref="M2:N4"/>
  </mergeCells>
  <conditionalFormatting sqref="E38:E41 O39:O40 E28:E30">
    <cfRule type="expression" priority="6" dxfId="0" stopIfTrue="1">
      <formula>D28&lt;E28</formula>
    </cfRule>
  </conditionalFormatting>
  <conditionalFormatting sqref="E9:E23">
    <cfRule type="expression" priority="5" dxfId="0" stopIfTrue="1">
      <formula>D9&lt;E9</formula>
    </cfRule>
  </conditionalFormatting>
  <conditionalFormatting sqref="O29:O30 T19 T9 O16:O19 O9 J16 J9">
    <cfRule type="expression" priority="3" dxfId="0" stopIfTrue="1">
      <formula>I9&lt;J9</formula>
    </cfRule>
  </conditionalFormatting>
  <conditionalFormatting sqref="J23">
    <cfRule type="expression" priority="2" dxfId="1" stopIfTrue="1">
      <formula>I23&lt;J23</formula>
    </cfRule>
  </conditionalFormatting>
  <conditionalFormatting sqref="O23">
    <cfRule type="expression" priority="1" dxfId="1" stopIfTrue="1">
      <formula>N23&lt;O23</formula>
    </cfRule>
  </conditionalFormatting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9.625" style="1" customWidth="1"/>
    <col min="3" max="3" width="2.625" style="1" customWidth="1"/>
    <col min="4" max="4" width="8.625" style="1" customWidth="1"/>
    <col min="5" max="5" width="10.625" style="1" customWidth="1"/>
    <col min="6" max="6" width="7.625" style="1" customWidth="1"/>
    <col min="7" max="7" width="9.625" style="1" customWidth="1"/>
    <col min="8" max="8" width="2.625" style="1" customWidth="1"/>
    <col min="9" max="9" width="8.625" style="1" customWidth="1"/>
    <col min="10" max="10" width="10.625" style="1" customWidth="1"/>
    <col min="11" max="11" width="7.75390625" style="1" customWidth="1"/>
    <col min="12" max="12" width="9.625" style="1" customWidth="1"/>
    <col min="13" max="13" width="2.625" style="1" customWidth="1"/>
    <col min="14" max="14" width="8.625" style="1" customWidth="1"/>
    <col min="15" max="15" width="10.625" style="1" customWidth="1"/>
    <col min="16" max="16" width="7.625" style="1" customWidth="1"/>
    <col min="17" max="17" width="9.625" style="1" customWidth="1"/>
    <col min="18" max="18" width="2.625" style="1" customWidth="1"/>
    <col min="19" max="19" width="8.625" style="1" customWidth="1"/>
    <col min="20" max="20" width="9.625" style="1" customWidth="1"/>
    <col min="21" max="21" width="7.625" style="1" customWidth="1"/>
    <col min="22" max="22" width="2.25390625" style="1" customWidth="1"/>
    <col min="23" max="16384" width="9.00390625" style="1" customWidth="1"/>
  </cols>
  <sheetData>
    <row r="1" spans="1:21" ht="13.5" customHeight="1">
      <c r="A1" s="145">
        <f>'市郡別合計'!A1</f>
        <v>43084</v>
      </c>
      <c r="B1" s="247" t="s">
        <v>231</v>
      </c>
      <c r="C1" s="488">
        <f>'秋田'!C1</f>
        <v>0</v>
      </c>
      <c r="D1" s="488"/>
      <c r="E1" s="533"/>
      <c r="F1" s="545" t="s">
        <v>33</v>
      </c>
      <c r="G1" s="670"/>
      <c r="H1" s="670"/>
      <c r="I1" s="671"/>
      <c r="J1" s="4" t="s">
        <v>7</v>
      </c>
      <c r="K1" s="488">
        <f>'秋田'!K1</f>
        <v>0</v>
      </c>
      <c r="L1" s="533"/>
      <c r="M1" s="5" t="s">
        <v>8</v>
      </c>
      <c r="N1" s="6"/>
      <c r="O1" s="5" t="s">
        <v>9</v>
      </c>
      <c r="P1" s="617">
        <f>'秋田'!P1</f>
        <v>0</v>
      </c>
      <c r="Q1" s="618"/>
      <c r="R1" s="7" t="s">
        <v>228</v>
      </c>
      <c r="S1" s="7"/>
      <c r="T1" s="7"/>
      <c r="U1" s="6"/>
    </row>
    <row r="2" spans="1:21" ht="15" customHeight="1">
      <c r="A2" s="250" t="s">
        <v>90</v>
      </c>
      <c r="B2" s="494">
        <f>'秋田'!B2</f>
        <v>0</v>
      </c>
      <c r="C2" s="495"/>
      <c r="D2" s="495"/>
      <c r="E2" s="496"/>
      <c r="F2" s="471">
        <f>'潟上・男鹿・南秋田・能代・山本'!F2</f>
        <v>0</v>
      </c>
      <c r="G2" s="472"/>
      <c r="H2" s="472"/>
      <c r="I2" s="473"/>
      <c r="J2" s="534">
        <f>'秋田'!J2</f>
        <v>0</v>
      </c>
      <c r="K2" s="626"/>
      <c r="L2" s="536"/>
      <c r="M2" s="516">
        <f>'秋田'!M2</f>
        <v>0</v>
      </c>
      <c r="N2" s="517"/>
      <c r="O2" s="279"/>
      <c r="P2" s="619"/>
      <c r="Q2" s="620"/>
      <c r="R2" s="511">
        <f>'秋田'!R2</f>
        <v>0</v>
      </c>
      <c r="S2" s="511"/>
      <c r="T2" s="511"/>
      <c r="U2" s="512"/>
    </row>
    <row r="3" spans="1:21" ht="14.25" customHeight="1">
      <c r="A3" s="250" t="s">
        <v>237</v>
      </c>
      <c r="B3" s="494"/>
      <c r="C3" s="495"/>
      <c r="D3" s="495"/>
      <c r="E3" s="496"/>
      <c r="F3" s="471"/>
      <c r="G3" s="472"/>
      <c r="H3" s="472"/>
      <c r="I3" s="473"/>
      <c r="J3" s="534"/>
      <c r="K3" s="626"/>
      <c r="L3" s="536"/>
      <c r="M3" s="516"/>
      <c r="N3" s="517"/>
      <c r="O3" s="278" t="s">
        <v>54</v>
      </c>
      <c r="P3" s="622">
        <f>E14+J14+O14+E20+J20+O20+E29+J29+O29+T29+E34+J41+O41+J43+O43+J46+T46+O46</f>
        <v>0</v>
      </c>
      <c r="Q3" s="623"/>
      <c r="R3" s="511"/>
      <c r="S3" s="511"/>
      <c r="T3" s="511"/>
      <c r="U3" s="512"/>
    </row>
    <row r="4" spans="1:21" ht="12" customHeight="1">
      <c r="A4" s="287" t="s">
        <v>326</v>
      </c>
      <c r="B4" s="497"/>
      <c r="C4" s="498"/>
      <c r="D4" s="498"/>
      <c r="E4" s="499"/>
      <c r="F4" s="474"/>
      <c r="G4" s="475"/>
      <c r="H4" s="475"/>
      <c r="I4" s="476"/>
      <c r="J4" s="537"/>
      <c r="K4" s="538"/>
      <c r="L4" s="539"/>
      <c r="M4" s="518"/>
      <c r="N4" s="519"/>
      <c r="O4" s="75"/>
      <c r="P4" s="624"/>
      <c r="Q4" s="625"/>
      <c r="R4" s="514"/>
      <c r="S4" s="514"/>
      <c r="T4" s="514"/>
      <c r="U4" s="515"/>
    </row>
    <row r="5" spans="2:21" ht="2.25" customHeight="1">
      <c r="B5" s="21"/>
      <c r="C5" s="23"/>
      <c r="D5" s="23"/>
      <c r="E5" s="23"/>
      <c r="F5" s="23"/>
      <c r="G5" s="24"/>
      <c r="H5" s="25"/>
      <c r="I5" s="25"/>
      <c r="J5" s="25"/>
      <c r="K5" s="26"/>
      <c r="L5" s="27"/>
      <c r="M5" s="27"/>
      <c r="N5" s="27"/>
      <c r="O5" s="28"/>
      <c r="P5" s="27"/>
      <c r="Q5" s="27"/>
      <c r="R5" s="27"/>
      <c r="S5" s="27"/>
      <c r="T5" s="27"/>
      <c r="U5" s="27"/>
    </row>
    <row r="6" spans="1:21" ht="15" customHeight="1">
      <c r="A6" s="529" t="s">
        <v>171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</row>
    <row r="7" spans="1:21" ht="16.5" customHeight="1">
      <c r="A7" s="634" t="s">
        <v>90</v>
      </c>
      <c r="B7" s="608" t="s">
        <v>97</v>
      </c>
      <c r="C7" s="608"/>
      <c r="D7" s="608"/>
      <c r="E7" s="508"/>
      <c r="F7" s="609"/>
      <c r="G7" s="608" t="s">
        <v>98</v>
      </c>
      <c r="H7" s="608"/>
      <c r="I7" s="608"/>
      <c r="J7" s="508"/>
      <c r="K7" s="609"/>
      <c r="L7" s="608" t="s">
        <v>99</v>
      </c>
      <c r="M7" s="608"/>
      <c r="N7" s="608"/>
      <c r="O7" s="508"/>
      <c r="P7" s="609"/>
      <c r="Q7" s="608" t="s">
        <v>100</v>
      </c>
      <c r="R7" s="608"/>
      <c r="S7" s="608"/>
      <c r="T7" s="508"/>
      <c r="U7" s="609"/>
    </row>
    <row r="8" spans="1:21" ht="15" customHeight="1">
      <c r="A8" s="635"/>
      <c r="B8" s="29" t="s">
        <v>1</v>
      </c>
      <c r="C8" s="502" t="s">
        <v>12</v>
      </c>
      <c r="D8" s="500"/>
      <c r="E8" s="15" t="s">
        <v>13</v>
      </c>
      <c r="F8" s="47"/>
      <c r="G8" s="29" t="s">
        <v>1</v>
      </c>
      <c r="H8" s="502" t="s">
        <v>12</v>
      </c>
      <c r="I8" s="500"/>
      <c r="J8" s="15" t="s">
        <v>13</v>
      </c>
      <c r="K8" s="47"/>
      <c r="L8" s="29" t="s">
        <v>1</v>
      </c>
      <c r="M8" s="502" t="s">
        <v>12</v>
      </c>
      <c r="N8" s="500"/>
      <c r="O8" s="57" t="s">
        <v>13</v>
      </c>
      <c r="P8" s="47"/>
      <c r="Q8" s="29" t="s">
        <v>1</v>
      </c>
      <c r="R8" s="502" t="s">
        <v>12</v>
      </c>
      <c r="S8" s="500"/>
      <c r="T8" s="15" t="s">
        <v>13</v>
      </c>
      <c r="U8" s="47"/>
    </row>
    <row r="9" spans="1:22" ht="15.75" customHeight="1">
      <c r="A9" s="635"/>
      <c r="B9" s="60" t="s">
        <v>55</v>
      </c>
      <c r="C9" s="61"/>
      <c r="D9" s="389">
        <v>870</v>
      </c>
      <c r="E9" s="338"/>
      <c r="F9" s="64"/>
      <c r="G9" s="109" t="s">
        <v>369</v>
      </c>
      <c r="H9" s="117" t="s">
        <v>185</v>
      </c>
      <c r="I9" s="398">
        <v>700</v>
      </c>
      <c r="J9" s="338"/>
      <c r="K9" s="63"/>
      <c r="L9" s="60" t="s">
        <v>363</v>
      </c>
      <c r="M9" s="61"/>
      <c r="N9" s="389">
        <v>1370</v>
      </c>
      <c r="O9" s="337"/>
      <c r="P9" s="63"/>
      <c r="Q9" s="21"/>
      <c r="R9" s="21"/>
      <c r="S9" s="49"/>
      <c r="T9" s="323"/>
      <c r="U9" s="13"/>
      <c r="V9" s="21"/>
    </row>
    <row r="10" spans="1:22" ht="15.75" customHeight="1">
      <c r="A10" s="635"/>
      <c r="B10" s="37" t="s">
        <v>304</v>
      </c>
      <c r="C10" s="51"/>
      <c r="D10" s="398">
        <v>790</v>
      </c>
      <c r="E10" s="338"/>
      <c r="F10" s="38"/>
      <c r="G10" s="37" t="s">
        <v>308</v>
      </c>
      <c r="H10" s="51"/>
      <c r="I10" s="387">
        <v>180</v>
      </c>
      <c r="J10" s="338"/>
      <c r="K10" s="38"/>
      <c r="L10" s="183" t="s">
        <v>309</v>
      </c>
      <c r="M10" s="51"/>
      <c r="N10" s="398">
        <v>270</v>
      </c>
      <c r="O10" s="338"/>
      <c r="P10" s="38"/>
      <c r="Q10" s="21"/>
      <c r="R10" s="21"/>
      <c r="S10" s="49"/>
      <c r="T10" s="323"/>
      <c r="U10" s="13"/>
      <c r="V10" s="21"/>
    </row>
    <row r="11" spans="1:22" ht="15.75" customHeight="1">
      <c r="A11" s="635"/>
      <c r="B11" s="37" t="s">
        <v>56</v>
      </c>
      <c r="C11" s="51"/>
      <c r="D11" s="387">
        <v>370</v>
      </c>
      <c r="E11" s="338"/>
      <c r="F11" s="38"/>
      <c r="G11" s="52"/>
      <c r="H11" s="54"/>
      <c r="I11" s="406"/>
      <c r="J11" s="329"/>
      <c r="K11" s="53"/>
      <c r="L11" s="109" t="s">
        <v>310</v>
      </c>
      <c r="M11" s="51"/>
      <c r="N11" s="387">
        <v>160</v>
      </c>
      <c r="O11" s="343"/>
      <c r="P11" s="38"/>
      <c r="Q11" s="21"/>
      <c r="R11" s="21"/>
      <c r="S11" s="49"/>
      <c r="T11" s="323"/>
      <c r="U11" s="13"/>
      <c r="V11" s="21"/>
    </row>
    <row r="12" spans="1:22" ht="15.75" customHeight="1">
      <c r="A12" s="635"/>
      <c r="B12" s="37" t="s">
        <v>57</v>
      </c>
      <c r="C12" s="51"/>
      <c r="D12" s="387">
        <v>2700</v>
      </c>
      <c r="E12" s="338"/>
      <c r="F12" s="38"/>
      <c r="G12" s="21"/>
      <c r="H12" s="58"/>
      <c r="I12" s="217"/>
      <c r="J12" s="323"/>
      <c r="K12" s="13"/>
      <c r="L12" s="52"/>
      <c r="M12" s="54"/>
      <c r="N12" s="215"/>
      <c r="O12" s="323"/>
      <c r="P12" s="53"/>
      <c r="Q12" s="21"/>
      <c r="R12" s="21"/>
      <c r="S12" s="49"/>
      <c r="T12" s="323"/>
      <c r="U12" s="13"/>
      <c r="V12" s="21"/>
    </row>
    <row r="13" spans="1:22" ht="15.75" customHeight="1">
      <c r="A13" s="635"/>
      <c r="B13" s="109" t="s">
        <v>346</v>
      </c>
      <c r="C13" s="51"/>
      <c r="D13" s="387">
        <v>1610</v>
      </c>
      <c r="E13" s="338"/>
      <c r="F13" s="38"/>
      <c r="G13" s="21"/>
      <c r="H13" s="58"/>
      <c r="I13" s="217"/>
      <c r="J13" s="323"/>
      <c r="K13" s="13"/>
      <c r="L13" s="21"/>
      <c r="M13" s="58"/>
      <c r="N13" s="217"/>
      <c r="O13" s="323"/>
      <c r="P13" s="13"/>
      <c r="Q13" s="21"/>
      <c r="R13" s="21"/>
      <c r="S13" s="49"/>
      <c r="T13" s="323"/>
      <c r="U13" s="13"/>
      <c r="V13" s="21"/>
    </row>
    <row r="14" spans="1:22" ht="15" customHeight="1">
      <c r="A14" s="81">
        <f>D14+I14+N14</f>
        <v>9020</v>
      </c>
      <c r="B14" s="19" t="s">
        <v>25</v>
      </c>
      <c r="C14" s="62"/>
      <c r="D14" s="224">
        <f>SUM(D9:D13)</f>
        <v>6340</v>
      </c>
      <c r="E14" s="76">
        <f>SUM(E9:E13)</f>
        <v>0</v>
      </c>
      <c r="F14" s="16"/>
      <c r="G14" s="19" t="s">
        <v>25</v>
      </c>
      <c r="H14" s="62"/>
      <c r="I14" s="224">
        <f>SUM(I9:I13)</f>
        <v>880</v>
      </c>
      <c r="J14" s="76">
        <f>SUM(J9:J11)</f>
        <v>0</v>
      </c>
      <c r="K14" s="16"/>
      <c r="L14" s="19" t="s">
        <v>25</v>
      </c>
      <c r="M14" s="32"/>
      <c r="N14" s="224">
        <f>SUM(N9:N13)</f>
        <v>1800</v>
      </c>
      <c r="O14" s="76">
        <f>SUM(O9:O13)</f>
        <v>0</v>
      </c>
      <c r="P14" s="16"/>
      <c r="Q14" s="19"/>
      <c r="R14" s="19"/>
      <c r="S14" s="56"/>
      <c r="T14" s="78"/>
      <c r="U14" s="16"/>
      <c r="V14" s="21"/>
    </row>
    <row r="15" spans="1:22" ht="15" customHeight="1">
      <c r="A15" s="529" t="s">
        <v>172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1"/>
      <c r="V15" s="21"/>
    </row>
    <row r="16" spans="1:22" ht="16.5" customHeight="1">
      <c r="A16" s="634" t="s">
        <v>30</v>
      </c>
      <c r="B16" s="608" t="s">
        <v>97</v>
      </c>
      <c r="C16" s="608"/>
      <c r="D16" s="608"/>
      <c r="E16" s="508"/>
      <c r="F16" s="609"/>
      <c r="G16" s="608" t="s">
        <v>98</v>
      </c>
      <c r="H16" s="608"/>
      <c r="I16" s="608"/>
      <c r="J16" s="508"/>
      <c r="K16" s="609"/>
      <c r="L16" s="608" t="s">
        <v>99</v>
      </c>
      <c r="M16" s="608"/>
      <c r="N16" s="608"/>
      <c r="O16" s="508"/>
      <c r="P16" s="609"/>
      <c r="Q16" s="608" t="s">
        <v>100</v>
      </c>
      <c r="R16" s="608"/>
      <c r="S16" s="608"/>
      <c r="T16" s="508"/>
      <c r="U16" s="609"/>
      <c r="V16" s="21"/>
    </row>
    <row r="17" spans="1:22" ht="12" customHeight="1">
      <c r="A17" s="672"/>
      <c r="B17" s="29" t="s">
        <v>1</v>
      </c>
      <c r="C17" s="502" t="s">
        <v>12</v>
      </c>
      <c r="D17" s="500"/>
      <c r="E17" s="15" t="s">
        <v>13</v>
      </c>
      <c r="F17" s="47"/>
      <c r="G17" s="29" t="s">
        <v>1</v>
      </c>
      <c r="H17" s="502" t="s">
        <v>12</v>
      </c>
      <c r="I17" s="500"/>
      <c r="J17" s="15" t="s">
        <v>13</v>
      </c>
      <c r="K17" s="47"/>
      <c r="L17" s="29" t="s">
        <v>1</v>
      </c>
      <c r="M17" s="502" t="s">
        <v>12</v>
      </c>
      <c r="N17" s="500"/>
      <c r="O17" s="57" t="s">
        <v>13</v>
      </c>
      <c r="P17" s="47"/>
      <c r="Q17" s="29" t="s">
        <v>1</v>
      </c>
      <c r="R17" s="502" t="s">
        <v>12</v>
      </c>
      <c r="S17" s="500"/>
      <c r="T17" s="15" t="s">
        <v>13</v>
      </c>
      <c r="U17" s="47"/>
      <c r="V17" s="21"/>
    </row>
    <row r="18" spans="1:22" ht="15.75" customHeight="1">
      <c r="A18" s="634" t="s">
        <v>59</v>
      </c>
      <c r="B18" s="34" t="s">
        <v>58</v>
      </c>
      <c r="C18" s="370"/>
      <c r="D18" s="404">
        <v>820</v>
      </c>
      <c r="E18" s="338"/>
      <c r="F18" s="35"/>
      <c r="G18" s="673"/>
      <c r="H18" s="673"/>
      <c r="I18" s="673"/>
      <c r="J18" s="673"/>
      <c r="K18" s="674"/>
      <c r="L18" s="34" t="s">
        <v>361</v>
      </c>
      <c r="M18" s="362"/>
      <c r="N18" s="393">
        <v>400</v>
      </c>
      <c r="O18" s="344"/>
      <c r="P18" s="35"/>
      <c r="Q18" s="21"/>
      <c r="R18" s="21"/>
      <c r="S18" s="49"/>
      <c r="T18" s="323"/>
      <c r="U18" s="13"/>
      <c r="V18" s="21"/>
    </row>
    <row r="19" spans="1:22" ht="15.75" customHeight="1">
      <c r="A19" s="638"/>
      <c r="B19" s="21"/>
      <c r="C19" s="58"/>
      <c r="D19" s="217"/>
      <c r="E19" s="323"/>
      <c r="F19" s="13"/>
      <c r="G19" s="21"/>
      <c r="H19" s="21"/>
      <c r="I19" s="217"/>
      <c r="J19" s="323"/>
      <c r="K19" s="13"/>
      <c r="L19" s="21"/>
      <c r="M19" s="21"/>
      <c r="N19" s="217"/>
      <c r="O19" s="323"/>
      <c r="P19" s="13"/>
      <c r="Q19" s="21"/>
      <c r="R19" s="21"/>
      <c r="S19" s="49"/>
      <c r="T19" s="323"/>
      <c r="U19" s="13"/>
      <c r="V19" s="21"/>
    </row>
    <row r="20" spans="1:22" ht="15" customHeight="1">
      <c r="A20" s="81">
        <f>D20+I20+N20</f>
        <v>1220</v>
      </c>
      <c r="B20" s="19" t="s">
        <v>25</v>
      </c>
      <c r="C20" s="62"/>
      <c r="D20" s="224">
        <f>SUM(D18:D19)</f>
        <v>820</v>
      </c>
      <c r="E20" s="76">
        <f>SUM(E18)</f>
        <v>0</v>
      </c>
      <c r="F20" s="16"/>
      <c r="G20" s="19"/>
      <c r="H20" s="19"/>
      <c r="I20" s="56"/>
      <c r="J20" s="78"/>
      <c r="K20" s="16"/>
      <c r="L20" s="19" t="s">
        <v>25</v>
      </c>
      <c r="M20" s="32"/>
      <c r="N20" s="224">
        <f>SUM(N18:N19)</f>
        <v>400</v>
      </c>
      <c r="O20" s="76">
        <f>SUM(O18)</f>
        <v>0</v>
      </c>
      <c r="P20" s="16"/>
      <c r="Q20" s="19"/>
      <c r="R20" s="19"/>
      <c r="S20" s="56"/>
      <c r="T20" s="78"/>
      <c r="U20" s="16"/>
      <c r="V20" s="21"/>
    </row>
    <row r="21" spans="1:22" ht="15" customHeight="1">
      <c r="A21" s="529" t="s">
        <v>174</v>
      </c>
      <c r="B21" s="636"/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7"/>
      <c r="V21" s="21"/>
    </row>
    <row r="22" spans="1:22" ht="15.75" customHeight="1">
      <c r="A22" s="634" t="s">
        <v>91</v>
      </c>
      <c r="B22" s="608" t="s">
        <v>97</v>
      </c>
      <c r="C22" s="608"/>
      <c r="D22" s="608"/>
      <c r="E22" s="508"/>
      <c r="F22" s="609"/>
      <c r="G22" s="608" t="s">
        <v>98</v>
      </c>
      <c r="H22" s="608"/>
      <c r="I22" s="608"/>
      <c r="J22" s="508"/>
      <c r="K22" s="609"/>
      <c r="L22" s="608" t="s">
        <v>99</v>
      </c>
      <c r="M22" s="608"/>
      <c r="N22" s="608"/>
      <c r="O22" s="508"/>
      <c r="P22" s="609"/>
      <c r="Q22" s="608" t="s">
        <v>100</v>
      </c>
      <c r="R22" s="608"/>
      <c r="S22" s="608"/>
      <c r="T22" s="508"/>
      <c r="U22" s="609"/>
      <c r="V22" s="21"/>
    </row>
    <row r="23" spans="1:22" ht="12.75" customHeight="1">
      <c r="A23" s="668"/>
      <c r="B23" s="29" t="s">
        <v>1</v>
      </c>
      <c r="C23" s="502" t="s">
        <v>12</v>
      </c>
      <c r="D23" s="500"/>
      <c r="E23" s="15" t="s">
        <v>13</v>
      </c>
      <c r="F23" s="47"/>
      <c r="G23" s="29" t="s">
        <v>1</v>
      </c>
      <c r="H23" s="502" t="s">
        <v>12</v>
      </c>
      <c r="I23" s="500"/>
      <c r="J23" s="57" t="s">
        <v>13</v>
      </c>
      <c r="K23" s="47"/>
      <c r="L23" s="29" t="s">
        <v>1</v>
      </c>
      <c r="M23" s="502" t="s">
        <v>12</v>
      </c>
      <c r="N23" s="500"/>
      <c r="O23" s="57" t="s">
        <v>13</v>
      </c>
      <c r="P23" s="47"/>
      <c r="Q23" s="29" t="s">
        <v>1</v>
      </c>
      <c r="R23" s="502" t="s">
        <v>12</v>
      </c>
      <c r="S23" s="500"/>
      <c r="T23" s="15" t="s">
        <v>13</v>
      </c>
      <c r="U23" s="47"/>
      <c r="V23" s="21"/>
    </row>
    <row r="24" spans="1:22" ht="15.75" customHeight="1">
      <c r="A24" s="100" t="s">
        <v>141</v>
      </c>
      <c r="B24" s="34" t="s">
        <v>498</v>
      </c>
      <c r="C24" s="124"/>
      <c r="D24" s="389">
        <v>3170</v>
      </c>
      <c r="E24" s="338"/>
      <c r="F24" s="35"/>
      <c r="G24" s="34" t="s">
        <v>359</v>
      </c>
      <c r="H24" s="124"/>
      <c r="I24" s="389">
        <v>1330</v>
      </c>
      <c r="J24" s="337"/>
      <c r="K24" s="35"/>
      <c r="L24" s="34" t="s">
        <v>406</v>
      </c>
      <c r="M24" s="124"/>
      <c r="N24" s="389">
        <v>380</v>
      </c>
      <c r="O24" s="344"/>
      <c r="P24" s="35"/>
      <c r="Q24" s="134"/>
      <c r="R24" s="129"/>
      <c r="S24" s="377"/>
      <c r="T24" s="329"/>
      <c r="U24" s="8"/>
      <c r="V24" s="21"/>
    </row>
    <row r="25" spans="1:22" ht="15.75" customHeight="1">
      <c r="A25" s="100" t="s">
        <v>142</v>
      </c>
      <c r="B25" s="37" t="s">
        <v>305</v>
      </c>
      <c r="C25" s="117"/>
      <c r="D25" s="387">
        <v>1480</v>
      </c>
      <c r="E25" s="338"/>
      <c r="F25" s="38"/>
      <c r="G25" s="37" t="s">
        <v>327</v>
      </c>
      <c r="H25" s="117" t="s">
        <v>446</v>
      </c>
      <c r="I25" s="387">
        <v>850</v>
      </c>
      <c r="J25" s="343"/>
      <c r="K25" s="38"/>
      <c r="L25" s="21"/>
      <c r="M25" s="113"/>
      <c r="N25" s="350"/>
      <c r="O25" s="323"/>
      <c r="P25" s="13"/>
      <c r="Q25" s="21"/>
      <c r="R25" s="130"/>
      <c r="S25" s="217"/>
      <c r="T25" s="323"/>
      <c r="U25" s="13"/>
      <c r="V25" s="21"/>
    </row>
    <row r="26" spans="1:22" ht="15.75" customHeight="1">
      <c r="A26" s="632" t="s">
        <v>143</v>
      </c>
      <c r="B26" s="37" t="s">
        <v>154</v>
      </c>
      <c r="C26" s="117"/>
      <c r="D26" s="387">
        <v>850</v>
      </c>
      <c r="E26" s="338"/>
      <c r="F26" s="38"/>
      <c r="G26" s="21"/>
      <c r="H26" s="113"/>
      <c r="I26" s="49"/>
      <c r="J26" s="323"/>
      <c r="K26" s="13"/>
      <c r="L26" s="453"/>
      <c r="M26" s="454"/>
      <c r="N26" s="455"/>
      <c r="O26" s="456"/>
      <c r="P26" s="457"/>
      <c r="Q26" s="130"/>
      <c r="R26" s="130"/>
      <c r="S26" s="217"/>
      <c r="T26" s="323"/>
      <c r="U26" s="13"/>
      <c r="V26" s="21"/>
    </row>
    <row r="27" spans="1:22" ht="15.75" customHeight="1">
      <c r="A27" s="632"/>
      <c r="B27" s="109" t="s">
        <v>306</v>
      </c>
      <c r="C27" s="117"/>
      <c r="D27" s="387">
        <v>800</v>
      </c>
      <c r="E27" s="338"/>
      <c r="F27" s="38"/>
      <c r="G27" s="21"/>
      <c r="H27" s="113"/>
      <c r="I27" s="49"/>
      <c r="J27" s="323"/>
      <c r="K27" s="13"/>
      <c r="L27" s="458"/>
      <c r="M27" s="454"/>
      <c r="N27" s="459"/>
      <c r="O27" s="460"/>
      <c r="P27" s="457"/>
      <c r="Q27" s="21"/>
      <c r="R27" s="113"/>
      <c r="S27" s="217"/>
      <c r="T27" s="323"/>
      <c r="U27" s="13"/>
      <c r="V27" s="21"/>
    </row>
    <row r="28" spans="1:22" ht="15.75" customHeight="1">
      <c r="A28" s="100" t="s">
        <v>144</v>
      </c>
      <c r="B28" s="183" t="s">
        <v>437</v>
      </c>
      <c r="C28" s="117"/>
      <c r="D28" s="387">
        <v>1010</v>
      </c>
      <c r="E28" s="338"/>
      <c r="F28" s="38"/>
      <c r="G28" s="21"/>
      <c r="H28" s="113"/>
      <c r="I28" s="49"/>
      <c r="J28" s="323"/>
      <c r="K28" s="13"/>
      <c r="L28" s="21"/>
      <c r="M28" s="113"/>
      <c r="N28" s="217"/>
      <c r="O28" s="323"/>
      <c r="P28" s="13"/>
      <c r="Q28" s="21"/>
      <c r="R28" s="113"/>
      <c r="S28" s="217"/>
      <c r="T28" s="323"/>
      <c r="U28" s="13"/>
      <c r="V28" s="21"/>
    </row>
    <row r="29" spans="1:22" ht="15" customHeight="1">
      <c r="A29" s="81">
        <f>D29+I29+N29+S29</f>
        <v>9870</v>
      </c>
      <c r="B29" s="19" t="s">
        <v>25</v>
      </c>
      <c r="C29" s="132"/>
      <c r="D29" s="224">
        <f>SUM(D24:D28)</f>
        <v>7310</v>
      </c>
      <c r="E29" s="76">
        <f>SUM(E24:E28)</f>
        <v>0</v>
      </c>
      <c r="F29" s="16"/>
      <c r="G29" s="19" t="s">
        <v>25</v>
      </c>
      <c r="H29" s="132"/>
      <c r="I29" s="224">
        <f>SUM(I24:I28)</f>
        <v>2180</v>
      </c>
      <c r="J29" s="76">
        <f>SUM(J24:J28)</f>
        <v>0</v>
      </c>
      <c r="K29" s="16"/>
      <c r="L29" s="19" t="s">
        <v>25</v>
      </c>
      <c r="M29" s="132"/>
      <c r="N29" s="224">
        <f>SUM(N24:N28)</f>
        <v>380</v>
      </c>
      <c r="O29" s="76">
        <f>SUM(O24:O28)</f>
        <v>0</v>
      </c>
      <c r="P29" s="16"/>
      <c r="Q29" s="19"/>
      <c r="R29" s="131"/>
      <c r="S29" s="224">
        <f>SUM(S24:S28)</f>
        <v>0</v>
      </c>
      <c r="T29" s="78">
        <f>SUM(T24:T28)</f>
        <v>0</v>
      </c>
      <c r="U29" s="16"/>
      <c r="V29" s="21"/>
    </row>
    <row r="30" spans="1:22" ht="14.25" customHeight="1">
      <c r="A30" s="507" t="s">
        <v>175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1"/>
      <c r="V30" s="21"/>
    </row>
    <row r="31" spans="1:22" ht="15.75" customHeight="1">
      <c r="A31" s="675" t="s">
        <v>30</v>
      </c>
      <c r="B31" s="608" t="s">
        <v>97</v>
      </c>
      <c r="C31" s="608"/>
      <c r="D31" s="608"/>
      <c r="E31" s="508"/>
      <c r="F31" s="609"/>
      <c r="G31" s="608" t="s">
        <v>98</v>
      </c>
      <c r="H31" s="608"/>
      <c r="I31" s="608"/>
      <c r="J31" s="508"/>
      <c r="K31" s="609"/>
      <c r="L31" s="608" t="s">
        <v>99</v>
      </c>
      <c r="M31" s="608"/>
      <c r="N31" s="608"/>
      <c r="O31" s="508"/>
      <c r="P31" s="609"/>
      <c r="Q31" s="608" t="s">
        <v>100</v>
      </c>
      <c r="R31" s="608"/>
      <c r="S31" s="608"/>
      <c r="T31" s="508"/>
      <c r="U31" s="609"/>
      <c r="V31" s="21"/>
    </row>
    <row r="32" spans="1:22" ht="12" customHeight="1">
      <c r="A32" s="638"/>
      <c r="B32" s="29" t="s">
        <v>1</v>
      </c>
      <c r="C32" s="502" t="s">
        <v>12</v>
      </c>
      <c r="D32" s="500"/>
      <c r="E32" s="15" t="s">
        <v>13</v>
      </c>
      <c r="F32" s="47"/>
      <c r="G32" s="29" t="s">
        <v>1</v>
      </c>
      <c r="H32" s="502" t="s">
        <v>12</v>
      </c>
      <c r="I32" s="500"/>
      <c r="J32" s="15" t="s">
        <v>13</v>
      </c>
      <c r="K32" s="47"/>
      <c r="L32" s="29" t="s">
        <v>1</v>
      </c>
      <c r="M32" s="502" t="s">
        <v>12</v>
      </c>
      <c r="N32" s="500"/>
      <c r="O32" s="15" t="s">
        <v>13</v>
      </c>
      <c r="P32" s="47"/>
      <c r="Q32" s="29" t="s">
        <v>1</v>
      </c>
      <c r="R32" s="502" t="s">
        <v>12</v>
      </c>
      <c r="S32" s="500"/>
      <c r="T32" s="15" t="s">
        <v>13</v>
      </c>
      <c r="U32" s="47"/>
      <c r="V32" s="21"/>
    </row>
    <row r="33" spans="1:22" ht="15.75" customHeight="1">
      <c r="A33" s="83" t="s">
        <v>82</v>
      </c>
      <c r="B33" s="183" t="s">
        <v>307</v>
      </c>
      <c r="C33" s="362"/>
      <c r="D33" s="143">
        <v>840</v>
      </c>
      <c r="E33" s="338"/>
      <c r="F33" s="38"/>
      <c r="G33" s="7"/>
      <c r="H33" s="136"/>
      <c r="I33" s="282"/>
      <c r="J33" s="329"/>
      <c r="K33" s="8"/>
      <c r="L33" s="7"/>
      <c r="M33" s="136"/>
      <c r="N33" s="282"/>
      <c r="O33" s="329"/>
      <c r="P33" s="8"/>
      <c r="Q33" s="7"/>
      <c r="R33" s="136"/>
      <c r="S33" s="282"/>
      <c r="T33" s="329"/>
      <c r="U33" s="8"/>
      <c r="V33" s="21"/>
    </row>
    <row r="34" spans="1:22" ht="15" customHeight="1">
      <c r="A34" s="81">
        <f>D34+I34+N34+S34</f>
        <v>840</v>
      </c>
      <c r="B34" s="19" t="s">
        <v>25</v>
      </c>
      <c r="C34" s="132"/>
      <c r="D34" s="224">
        <f>SUM(D33:D33)</f>
        <v>840</v>
      </c>
      <c r="E34" s="76">
        <f>SUM(E33)</f>
        <v>0</v>
      </c>
      <c r="F34" s="16"/>
      <c r="G34" s="11"/>
      <c r="H34" s="283"/>
      <c r="I34" s="284">
        <f>SUM(I33:I33)</f>
        <v>0</v>
      </c>
      <c r="J34" s="334"/>
      <c r="K34" s="18"/>
      <c r="L34" s="11"/>
      <c r="M34" s="283"/>
      <c r="N34" s="284"/>
      <c r="O34" s="79"/>
      <c r="P34" s="18"/>
      <c r="Q34" s="11"/>
      <c r="R34" s="283"/>
      <c r="S34" s="284"/>
      <c r="T34" s="79"/>
      <c r="U34" s="18"/>
      <c r="V34" s="21"/>
    </row>
    <row r="35" spans="1:22" ht="6.75" customHeight="1">
      <c r="A35" s="667"/>
      <c r="B35" s="667"/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21"/>
    </row>
    <row r="36" spans="1:21" ht="13.5" customHeight="1">
      <c r="A36" s="529" t="s">
        <v>232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1"/>
    </row>
    <row r="37" spans="1:21" ht="12" customHeight="1">
      <c r="A37" s="634" t="s">
        <v>325</v>
      </c>
      <c r="B37" s="29" t="s">
        <v>1</v>
      </c>
      <c r="C37" s="502" t="s">
        <v>12</v>
      </c>
      <c r="D37" s="500"/>
      <c r="E37" s="15" t="s">
        <v>13</v>
      </c>
      <c r="F37" s="47"/>
      <c r="G37" s="29" t="s">
        <v>1</v>
      </c>
      <c r="H37" s="502" t="s">
        <v>12</v>
      </c>
      <c r="I37" s="500"/>
      <c r="J37" s="57" t="s">
        <v>13</v>
      </c>
      <c r="K37" s="47"/>
      <c r="L37" s="29" t="s">
        <v>1</v>
      </c>
      <c r="M37" s="502" t="s">
        <v>12</v>
      </c>
      <c r="N37" s="500"/>
      <c r="O37" s="15" t="s">
        <v>13</v>
      </c>
      <c r="P37" s="47"/>
      <c r="Q37" s="29" t="s">
        <v>1</v>
      </c>
      <c r="R37" s="502" t="s">
        <v>12</v>
      </c>
      <c r="S37" s="500"/>
      <c r="T37" s="15" t="s">
        <v>13</v>
      </c>
      <c r="U37" s="47"/>
    </row>
    <row r="38" spans="1:22" ht="15.75" customHeight="1">
      <c r="A38" s="635"/>
      <c r="B38" s="7"/>
      <c r="C38" s="245"/>
      <c r="D38" s="232"/>
      <c r="E38" s="329"/>
      <c r="F38" s="246"/>
      <c r="G38" s="244" t="s">
        <v>233</v>
      </c>
      <c r="H38" s="117" t="s">
        <v>185</v>
      </c>
      <c r="I38" s="386">
        <v>530</v>
      </c>
      <c r="J38" s="337"/>
      <c r="K38" s="63"/>
      <c r="L38" s="243" t="s">
        <v>362</v>
      </c>
      <c r="M38" s="370"/>
      <c r="N38" s="400">
        <v>800</v>
      </c>
      <c r="O38" s="338"/>
      <c r="P38" s="63"/>
      <c r="Q38" s="21"/>
      <c r="R38" s="21"/>
      <c r="S38" s="49"/>
      <c r="T38" s="323"/>
      <c r="U38" s="13"/>
      <c r="V38" s="21"/>
    </row>
    <row r="39" spans="1:22" ht="15.75" customHeight="1">
      <c r="A39" s="635"/>
      <c r="B39" s="21"/>
      <c r="C39" s="58"/>
      <c r="D39" s="217"/>
      <c r="E39" s="323"/>
      <c r="F39" s="13"/>
      <c r="G39" s="244" t="s">
        <v>234</v>
      </c>
      <c r="H39" s="51"/>
      <c r="I39" s="386">
        <v>260</v>
      </c>
      <c r="J39" s="343"/>
      <c r="K39" s="38"/>
      <c r="L39" s="243" t="s">
        <v>235</v>
      </c>
      <c r="M39" s="371"/>
      <c r="N39" s="400">
        <v>200</v>
      </c>
      <c r="O39" s="338"/>
      <c r="P39" s="38"/>
      <c r="Q39" s="21"/>
      <c r="R39" s="21"/>
      <c r="S39" s="49"/>
      <c r="T39" s="323"/>
      <c r="U39" s="13"/>
      <c r="V39" s="21"/>
    </row>
    <row r="40" spans="1:22" ht="15.75" customHeight="1">
      <c r="A40" s="638"/>
      <c r="B40" s="21"/>
      <c r="C40" s="58"/>
      <c r="D40" s="217"/>
      <c r="E40" s="323"/>
      <c r="F40" s="13"/>
      <c r="G40" s="244"/>
      <c r="H40" s="286"/>
      <c r="I40" s="429"/>
      <c r="J40" s="333"/>
      <c r="K40" s="38"/>
      <c r="L40" s="111" t="s">
        <v>236</v>
      </c>
      <c r="M40" s="371"/>
      <c r="N40" s="401">
        <v>170</v>
      </c>
      <c r="O40" s="338"/>
      <c r="P40" s="38"/>
      <c r="Q40" s="21"/>
      <c r="R40" s="21"/>
      <c r="S40" s="49"/>
      <c r="T40" s="323"/>
      <c r="U40" s="13"/>
      <c r="V40" s="21"/>
    </row>
    <row r="41" spans="1:22" ht="15.75" customHeight="1">
      <c r="A41" s="81">
        <f>I41+N41</f>
        <v>1960</v>
      </c>
      <c r="B41" s="11"/>
      <c r="C41" s="285"/>
      <c r="D41" s="230">
        <f>SUM(D38:D40)</f>
        <v>0</v>
      </c>
      <c r="E41" s="79">
        <f>SUM(E38:E40)</f>
        <v>0</v>
      </c>
      <c r="F41" s="18"/>
      <c r="G41" s="19" t="s">
        <v>25</v>
      </c>
      <c r="H41" s="62"/>
      <c r="I41" s="224">
        <f>SUM(I38:I40)</f>
        <v>790</v>
      </c>
      <c r="J41" s="76">
        <f>SUM(J38:J40)</f>
        <v>0</v>
      </c>
      <c r="K41" s="16"/>
      <c r="L41" s="19" t="s">
        <v>25</v>
      </c>
      <c r="M41" s="32"/>
      <c r="N41" s="224">
        <f>SUM(N38:N40)</f>
        <v>1170</v>
      </c>
      <c r="O41" s="76">
        <f>SUM(O38:O40)</f>
        <v>0</v>
      </c>
      <c r="P41" s="16"/>
      <c r="Q41" s="11"/>
      <c r="R41" s="11"/>
      <c r="S41" s="284"/>
      <c r="T41" s="79"/>
      <c r="U41" s="18"/>
      <c r="V41" s="21"/>
    </row>
    <row r="42" spans="1:22" ht="15.75" customHeight="1">
      <c r="A42" s="409" t="s">
        <v>237</v>
      </c>
      <c r="B42" s="410" t="s">
        <v>375</v>
      </c>
      <c r="C42" s="245"/>
      <c r="D42" s="232"/>
      <c r="E42" s="329"/>
      <c r="F42" s="246"/>
      <c r="G42" s="58"/>
      <c r="H42" s="245"/>
      <c r="I42" s="377"/>
      <c r="J42" s="329"/>
      <c r="K42" s="13"/>
      <c r="L42" s="243" t="s">
        <v>324</v>
      </c>
      <c r="M42" s="370"/>
      <c r="N42" s="400">
        <v>730</v>
      </c>
      <c r="O42" s="338"/>
      <c r="P42" s="63"/>
      <c r="Q42" s="21"/>
      <c r="R42" s="21"/>
      <c r="S42" s="49"/>
      <c r="T42" s="323"/>
      <c r="U42" s="13"/>
      <c r="V42" s="21"/>
    </row>
    <row r="43" spans="1:22" ht="15.75" customHeight="1">
      <c r="A43" s="81">
        <f>D43+I43+N43</f>
        <v>730</v>
      </c>
      <c r="B43" s="11"/>
      <c r="C43" s="285"/>
      <c r="D43" s="230">
        <f>SUM(D42:D42)</f>
        <v>0</v>
      </c>
      <c r="E43" s="79">
        <f>SUM(E42:E42)</f>
        <v>0</v>
      </c>
      <c r="F43" s="18"/>
      <c r="G43" s="10"/>
      <c r="H43" s="285"/>
      <c r="I43" s="230">
        <f>SUM(I42:I42)</f>
        <v>0</v>
      </c>
      <c r="J43" s="79">
        <f>SUM(J42:J42)</f>
        <v>0</v>
      </c>
      <c r="K43" s="18"/>
      <c r="L43" s="19" t="s">
        <v>25</v>
      </c>
      <c r="M43" s="32"/>
      <c r="N43" s="144">
        <f>SUM(N42:N42)</f>
        <v>730</v>
      </c>
      <c r="O43" s="76">
        <f>SUM(O42:O42)</f>
        <v>0</v>
      </c>
      <c r="P43" s="16"/>
      <c r="Q43" s="11"/>
      <c r="R43" s="11"/>
      <c r="S43" s="284"/>
      <c r="T43" s="79"/>
      <c r="U43" s="18"/>
      <c r="V43" s="21"/>
    </row>
    <row r="44" spans="1:22" ht="15.75" customHeight="1">
      <c r="A44" s="411" t="s">
        <v>96</v>
      </c>
      <c r="B44" s="246" t="s">
        <v>238</v>
      </c>
      <c r="C44" s="245"/>
      <c r="D44" s="232"/>
      <c r="E44" s="329"/>
      <c r="F44" s="246"/>
      <c r="G44" s="243" t="s">
        <v>239</v>
      </c>
      <c r="H44" s="370"/>
      <c r="I44" s="400">
        <v>1350</v>
      </c>
      <c r="J44" s="338"/>
      <c r="K44" s="63"/>
      <c r="L44" s="58"/>
      <c r="M44" s="58"/>
      <c r="N44" s="262"/>
      <c r="O44" s="323"/>
      <c r="P44" s="13"/>
      <c r="Q44" s="245"/>
      <c r="R44" s="7"/>
      <c r="S44" s="377"/>
      <c r="T44" s="329"/>
      <c r="U44" s="8"/>
      <c r="V44" s="21"/>
    </row>
    <row r="45" spans="1:22" ht="15" customHeight="1" hidden="1">
      <c r="A45" s="412"/>
      <c r="B45" s="249"/>
      <c r="C45" s="58"/>
      <c r="D45" s="217"/>
      <c r="E45" s="323"/>
      <c r="F45" s="13"/>
      <c r="G45" s="286"/>
      <c r="H45" s="286"/>
      <c r="I45" s="221"/>
      <c r="J45" s="333"/>
      <c r="K45" s="41"/>
      <c r="L45" s="374"/>
      <c r="M45" s="58"/>
      <c r="N45" s="217"/>
      <c r="O45" s="323"/>
      <c r="P45" s="13"/>
      <c r="Q45" s="285"/>
      <c r="R45" s="11"/>
      <c r="S45" s="230"/>
      <c r="T45" s="333"/>
      <c r="U45" s="18"/>
      <c r="V45" s="21"/>
    </row>
    <row r="46" spans="1:22" ht="15" customHeight="1">
      <c r="A46" s="81">
        <f>I46+S46+N46</f>
        <v>1350</v>
      </c>
      <c r="B46" s="19"/>
      <c r="C46" s="248"/>
      <c r="D46" s="224">
        <f>SUM(D44:D45)</f>
        <v>0</v>
      </c>
      <c r="E46" s="78">
        <f>SUM(E44:E45)</f>
        <v>0</v>
      </c>
      <c r="F46" s="16"/>
      <c r="G46" s="19" t="s">
        <v>25</v>
      </c>
      <c r="H46" s="62"/>
      <c r="I46" s="224">
        <f>SUM(I44:I45)</f>
        <v>1350</v>
      </c>
      <c r="J46" s="76">
        <f>SUM(J44:J45)</f>
        <v>0</v>
      </c>
      <c r="K46" s="16"/>
      <c r="L46" s="19"/>
      <c r="M46" s="19"/>
      <c r="N46" s="224">
        <f>SUM(N44:N45)</f>
        <v>0</v>
      </c>
      <c r="O46" s="78">
        <f>SUM(O44:O45)</f>
        <v>0</v>
      </c>
      <c r="P46" s="16"/>
      <c r="Q46" s="223"/>
      <c r="R46" s="19"/>
      <c r="S46" s="224">
        <f>SUM(S44:S45)</f>
        <v>0</v>
      </c>
      <c r="T46" s="78">
        <f>SUM(T44:T45)</f>
        <v>0</v>
      </c>
      <c r="U46" s="16"/>
      <c r="V46" s="21"/>
    </row>
    <row r="47" spans="1:22" s="229" customFormat="1" ht="10.5" customHeight="1">
      <c r="A47" s="252" t="s">
        <v>432</v>
      </c>
      <c r="B47" s="253"/>
      <c r="C47" s="256"/>
      <c r="D47" s="253"/>
      <c r="E47" s="253"/>
      <c r="F47" s="253"/>
      <c r="G47" s="255"/>
      <c r="H47" s="253"/>
      <c r="I47" s="253"/>
      <c r="J47" s="253"/>
      <c r="K47" s="253"/>
      <c r="L47" s="253"/>
      <c r="M47" s="24"/>
      <c r="N47" s="217"/>
      <c r="O47" s="24"/>
      <c r="P47" s="24"/>
      <c r="Q47" s="24"/>
      <c r="R47" s="24"/>
      <c r="S47" s="217"/>
      <c r="T47" s="267"/>
      <c r="U47" s="669" t="s">
        <v>258</v>
      </c>
      <c r="V47" s="24"/>
    </row>
    <row r="48" spans="1:22" s="229" customFormat="1" ht="10.5" customHeight="1">
      <c r="A48" s="642" t="s">
        <v>195</v>
      </c>
      <c r="B48" s="642"/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253"/>
      <c r="N48" s="217"/>
      <c r="O48" s="24"/>
      <c r="P48" s="24"/>
      <c r="Q48" s="24"/>
      <c r="R48" s="24"/>
      <c r="S48" s="217"/>
      <c r="T48" s="228"/>
      <c r="U48" s="553"/>
      <c r="V48" s="24"/>
    </row>
    <row r="49" spans="1:22" s="229" customFormat="1" ht="13.5" customHeight="1">
      <c r="A49" s="378" t="s">
        <v>450</v>
      </c>
      <c r="B49" s="253"/>
      <c r="C49" s="253"/>
      <c r="D49" s="255"/>
      <c r="E49" s="256"/>
      <c r="F49" s="378" t="s">
        <v>451</v>
      </c>
      <c r="G49" s="253"/>
      <c r="H49" s="253"/>
      <c r="I49" s="255"/>
      <c r="J49" s="256"/>
      <c r="K49" s="253"/>
      <c r="L49" s="253"/>
      <c r="M49" s="24"/>
      <c r="N49" s="217"/>
      <c r="O49" s="24"/>
      <c r="P49" s="24"/>
      <c r="Q49" s="24"/>
      <c r="R49" s="24"/>
      <c r="S49" s="217"/>
      <c r="T49" s="228"/>
      <c r="U49" s="24"/>
      <c r="V49" s="24"/>
    </row>
    <row r="50" spans="1:22" ht="18" customHeight="1">
      <c r="A50" s="253"/>
      <c r="B50" s="253"/>
      <c r="C50" s="253"/>
      <c r="D50" s="255"/>
      <c r="E50" s="256"/>
      <c r="F50" s="253"/>
      <c r="G50" s="253"/>
      <c r="H50" s="253"/>
      <c r="I50" s="255"/>
      <c r="J50" s="256"/>
      <c r="K50" s="253"/>
      <c r="L50" s="253"/>
      <c r="M50" s="21"/>
      <c r="N50" s="49"/>
      <c r="O50" s="21"/>
      <c r="P50" s="21"/>
      <c r="Q50" s="21"/>
      <c r="R50" s="21"/>
      <c r="S50" s="49"/>
      <c r="T50" s="50"/>
      <c r="V50" s="21"/>
    </row>
    <row r="51" spans="1:22" ht="18" customHeight="1">
      <c r="A51" s="21"/>
      <c r="B51" s="21"/>
      <c r="C51" s="21"/>
      <c r="D51" s="49"/>
      <c r="E51" s="50"/>
      <c r="F51" s="21"/>
      <c r="G51" s="21"/>
      <c r="H51" s="21"/>
      <c r="I51" s="49"/>
      <c r="J51" s="50"/>
      <c r="K51" s="21"/>
      <c r="L51" s="21"/>
      <c r="M51" s="21"/>
      <c r="N51" s="49"/>
      <c r="O51" s="21"/>
      <c r="P51" s="21"/>
      <c r="Q51" s="21"/>
      <c r="R51" s="21"/>
      <c r="S51" s="49"/>
      <c r="T51" s="50"/>
      <c r="U51" s="21"/>
      <c r="V51" s="21"/>
    </row>
    <row r="52" spans="1:20" ht="18" customHeight="1">
      <c r="A52" s="69"/>
      <c r="D52" s="44"/>
      <c r="E52" s="43"/>
      <c r="I52" s="44"/>
      <c r="J52" s="43"/>
      <c r="N52" s="44"/>
      <c r="Q52" s="21"/>
      <c r="S52" s="44"/>
      <c r="T52" s="43"/>
    </row>
    <row r="53" spans="4:20" ht="18" customHeight="1">
      <c r="D53" s="44"/>
      <c r="E53" s="43"/>
      <c r="I53" s="44"/>
      <c r="J53" s="43"/>
      <c r="N53" s="44"/>
      <c r="S53" s="44"/>
      <c r="T53" s="43"/>
    </row>
    <row r="54" spans="4:20" ht="18" customHeight="1">
      <c r="D54" s="44"/>
      <c r="E54" s="43"/>
      <c r="I54" s="44"/>
      <c r="J54" s="43"/>
      <c r="N54" s="44"/>
      <c r="S54" s="44"/>
      <c r="T54" s="43"/>
    </row>
    <row r="55" spans="4:20" ht="18" customHeight="1">
      <c r="D55" s="44"/>
      <c r="E55" s="43"/>
      <c r="I55" s="44"/>
      <c r="J55" s="43"/>
      <c r="N55" s="44"/>
      <c r="S55" s="44"/>
      <c r="T55" s="43"/>
    </row>
    <row r="56" spans="4:20" ht="18" customHeight="1">
      <c r="D56" s="65"/>
      <c r="E56" s="43"/>
      <c r="I56" s="44"/>
      <c r="J56" s="43"/>
      <c r="N56" s="44"/>
      <c r="S56" s="44"/>
      <c r="T56" s="43"/>
    </row>
    <row r="57" ht="13.5">
      <c r="D57" s="66"/>
    </row>
    <row r="58" ht="13.5">
      <c r="D58" s="66"/>
    </row>
    <row r="59" ht="13.5">
      <c r="D59" s="66"/>
    </row>
    <row r="60" ht="13.5">
      <c r="D60" s="66"/>
    </row>
    <row r="61" ht="13.5">
      <c r="D61" s="66"/>
    </row>
    <row r="62" ht="13.5">
      <c r="D62" s="66"/>
    </row>
    <row r="63" ht="13.5">
      <c r="D63" s="66"/>
    </row>
  </sheetData>
  <sheetProtection/>
  <mergeCells count="62">
    <mergeCell ref="R2:U4"/>
    <mergeCell ref="J2:L4"/>
    <mergeCell ref="M2:N4"/>
    <mergeCell ref="P3:Q4"/>
    <mergeCell ref="P1:Q2"/>
    <mergeCell ref="R32:S32"/>
    <mergeCell ref="Q31:U31"/>
    <mergeCell ref="G31:K31"/>
    <mergeCell ref="H23:I23"/>
    <mergeCell ref="L31:P31"/>
    <mergeCell ref="A15:U15"/>
    <mergeCell ref="C32:D32"/>
    <mergeCell ref="M32:N32"/>
    <mergeCell ref="H32:I32"/>
    <mergeCell ref="G18:K18"/>
    <mergeCell ref="A30:U30"/>
    <mergeCell ref="A31:A32"/>
    <mergeCell ref="A26:A27"/>
    <mergeCell ref="C23:D23"/>
    <mergeCell ref="R23:S23"/>
    <mergeCell ref="B22:F22"/>
    <mergeCell ref="M17:N17"/>
    <mergeCell ref="Q16:U16"/>
    <mergeCell ref="L22:P22"/>
    <mergeCell ref="A21:U21"/>
    <mergeCell ref="M23:N23"/>
    <mergeCell ref="R17:S17"/>
    <mergeCell ref="A16:A17"/>
    <mergeCell ref="B31:F31"/>
    <mergeCell ref="H8:I8"/>
    <mergeCell ref="C1:E1"/>
    <mergeCell ref="F1:I1"/>
    <mergeCell ref="K1:L1"/>
    <mergeCell ref="B2:E4"/>
    <mergeCell ref="F2:I4"/>
    <mergeCell ref="B16:F16"/>
    <mergeCell ref="G16:K16"/>
    <mergeCell ref="G22:K22"/>
    <mergeCell ref="C8:D8"/>
    <mergeCell ref="A7:A13"/>
    <mergeCell ref="B7:F7"/>
    <mergeCell ref="G7:K7"/>
    <mergeCell ref="L7:P7"/>
    <mergeCell ref="Q7:U7"/>
    <mergeCell ref="R8:S8"/>
    <mergeCell ref="M8:N8"/>
    <mergeCell ref="A6:U6"/>
    <mergeCell ref="R37:S37"/>
    <mergeCell ref="A48:L48"/>
    <mergeCell ref="C17:D17"/>
    <mergeCell ref="H17:I17"/>
    <mergeCell ref="A18:A19"/>
    <mergeCell ref="L16:P16"/>
    <mergeCell ref="A22:A23"/>
    <mergeCell ref="U47:U48"/>
    <mergeCell ref="Q22:U22"/>
    <mergeCell ref="A37:A40"/>
    <mergeCell ref="A35:U35"/>
    <mergeCell ref="C37:D37"/>
    <mergeCell ref="H37:I37"/>
    <mergeCell ref="A36:U36"/>
    <mergeCell ref="M37:N37"/>
  </mergeCells>
  <conditionalFormatting sqref="E29 E34">
    <cfRule type="expression" priority="2" dxfId="1" stopIfTrue="1">
      <formula>D29&lt;E29</formula>
    </cfRule>
  </conditionalFormatting>
  <conditionalFormatting sqref="J44 O42 O38:O40 O26 O24 O18 O9:O11 J38:J39 J24:J25 J9:J10 E33 E18 E9:E13 E24:E28">
    <cfRule type="expression" priority="1" dxfId="0" stopIfTrue="1">
      <formula>D9&lt;E9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9.625" style="1" customWidth="1"/>
    <col min="3" max="3" width="2.625" style="133" customWidth="1"/>
    <col min="4" max="4" width="6.625" style="1" customWidth="1"/>
    <col min="5" max="5" width="9.625" style="1" customWidth="1"/>
    <col min="6" max="6" width="7.625" style="1" customWidth="1"/>
    <col min="7" max="7" width="8.625" style="1" customWidth="1"/>
    <col min="8" max="8" width="2.625" style="133" customWidth="1"/>
    <col min="9" max="9" width="6.625" style="1" customWidth="1"/>
    <col min="10" max="10" width="9.625" style="1" customWidth="1"/>
    <col min="11" max="11" width="7.625" style="1" customWidth="1"/>
    <col min="12" max="12" width="8.625" style="1" customWidth="1"/>
    <col min="13" max="13" width="2.50390625" style="133" customWidth="1"/>
    <col min="14" max="14" width="6.625" style="1" customWidth="1"/>
    <col min="15" max="15" width="9.625" style="1" customWidth="1"/>
    <col min="16" max="16" width="7.625" style="1" customWidth="1"/>
    <col min="17" max="17" width="8.625" style="1" customWidth="1"/>
    <col min="18" max="18" width="2.625" style="133" customWidth="1"/>
    <col min="19" max="19" width="6.625" style="1" customWidth="1"/>
    <col min="20" max="20" width="9.625" style="1" customWidth="1"/>
    <col min="21" max="21" width="7.625" style="1" customWidth="1"/>
    <col min="22" max="16384" width="9.00390625" style="1" customWidth="1"/>
  </cols>
  <sheetData>
    <row r="1" spans="1:21" ht="15.75" customHeight="1">
      <c r="A1" s="145">
        <f>'市郡別合計'!A1</f>
        <v>43084</v>
      </c>
      <c r="B1" s="247" t="s">
        <v>231</v>
      </c>
      <c r="C1" s="488">
        <f>'秋田'!C1</f>
        <v>0</v>
      </c>
      <c r="D1" s="488"/>
      <c r="E1" s="533"/>
      <c r="F1" s="545" t="s">
        <v>6</v>
      </c>
      <c r="G1" s="670"/>
      <c r="H1" s="670"/>
      <c r="I1" s="671"/>
      <c r="J1" s="4" t="s">
        <v>7</v>
      </c>
      <c r="K1" s="488">
        <f>'秋田'!K1</f>
        <v>0</v>
      </c>
      <c r="L1" s="533"/>
      <c r="M1" s="420" t="s">
        <v>407</v>
      </c>
      <c r="N1" s="6"/>
      <c r="O1" s="5" t="s">
        <v>9</v>
      </c>
      <c r="P1" s="520">
        <f>'秋田'!P1</f>
        <v>0</v>
      </c>
      <c r="Q1" s="521"/>
      <c r="R1" s="3" t="s">
        <v>228</v>
      </c>
      <c r="S1" s="7"/>
      <c r="T1" s="7"/>
      <c r="U1" s="6"/>
    </row>
    <row r="2" spans="1:21" ht="19.5" customHeight="1">
      <c r="A2" s="229" t="s">
        <v>314</v>
      </c>
      <c r="B2" s="494">
        <f>'秋田'!B2</f>
        <v>0</v>
      </c>
      <c r="C2" s="495"/>
      <c r="D2" s="495"/>
      <c r="E2" s="496"/>
      <c r="F2" s="471">
        <f>'秋田'!F2</f>
        <v>0</v>
      </c>
      <c r="G2" s="472"/>
      <c r="H2" s="472"/>
      <c r="I2" s="473"/>
      <c r="J2" s="534">
        <f>'秋田'!J2</f>
        <v>0</v>
      </c>
      <c r="K2" s="626"/>
      <c r="L2" s="536"/>
      <c r="M2" s="516">
        <f>'秋田'!M2</f>
        <v>0</v>
      </c>
      <c r="N2" s="517"/>
      <c r="O2" s="279"/>
      <c r="P2" s="522"/>
      <c r="Q2" s="523"/>
      <c r="R2" s="511">
        <f>'秋田'!R2</f>
        <v>0</v>
      </c>
      <c r="S2" s="511"/>
      <c r="T2" s="511"/>
      <c r="U2" s="512"/>
    </row>
    <row r="3" spans="1:21" ht="12" customHeight="1">
      <c r="A3" s="229"/>
      <c r="B3" s="494"/>
      <c r="C3" s="495"/>
      <c r="D3" s="495"/>
      <c r="E3" s="496"/>
      <c r="F3" s="471"/>
      <c r="G3" s="472"/>
      <c r="H3" s="472"/>
      <c r="I3" s="473"/>
      <c r="J3" s="534"/>
      <c r="K3" s="626"/>
      <c r="L3" s="536"/>
      <c r="M3" s="516"/>
      <c r="N3" s="517"/>
      <c r="O3" s="278" t="s">
        <v>35</v>
      </c>
      <c r="P3" s="622">
        <f>E18+J18+O18+T18+E28+J28+O28+T28</f>
        <v>0</v>
      </c>
      <c r="Q3" s="623"/>
      <c r="R3" s="511"/>
      <c r="S3" s="511"/>
      <c r="T3" s="511"/>
      <c r="U3" s="512"/>
    </row>
    <row r="4" spans="1:21" ht="12" customHeight="1">
      <c r="A4" s="229"/>
      <c r="B4" s="497"/>
      <c r="C4" s="498"/>
      <c r="D4" s="498"/>
      <c r="E4" s="499"/>
      <c r="F4" s="474"/>
      <c r="G4" s="475"/>
      <c r="H4" s="475"/>
      <c r="I4" s="476"/>
      <c r="J4" s="537"/>
      <c r="K4" s="538"/>
      <c r="L4" s="539"/>
      <c r="M4" s="518"/>
      <c r="N4" s="519"/>
      <c r="O4" s="75"/>
      <c r="P4" s="624"/>
      <c r="Q4" s="625"/>
      <c r="R4" s="514"/>
      <c r="S4" s="514"/>
      <c r="T4" s="514"/>
      <c r="U4" s="515"/>
    </row>
    <row r="5" spans="2:21" ht="6.75" customHeight="1">
      <c r="B5" s="21"/>
      <c r="C5" s="139"/>
      <c r="D5" s="23"/>
      <c r="E5" s="23"/>
      <c r="F5" s="23"/>
      <c r="G5" s="24"/>
      <c r="H5" s="128"/>
      <c r="I5" s="25"/>
      <c r="J5" s="25"/>
      <c r="K5" s="26"/>
      <c r="L5" s="27"/>
      <c r="M5" s="135"/>
      <c r="N5" s="27"/>
      <c r="O5" s="28"/>
      <c r="P5" s="27"/>
      <c r="Q5" s="27"/>
      <c r="R5" s="135"/>
      <c r="S5" s="27"/>
      <c r="T5" s="27"/>
      <c r="U5" s="27"/>
    </row>
    <row r="6" spans="1:21" ht="17.25" customHeight="1">
      <c r="A6" s="529" t="s">
        <v>173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</row>
    <row r="7" spans="1:21" ht="14.25" customHeight="1">
      <c r="A7" s="665" t="s">
        <v>314</v>
      </c>
      <c r="B7" s="608" t="s">
        <v>97</v>
      </c>
      <c r="C7" s="608"/>
      <c r="D7" s="608"/>
      <c r="E7" s="508"/>
      <c r="F7" s="609"/>
      <c r="G7" s="608" t="s">
        <v>98</v>
      </c>
      <c r="H7" s="608"/>
      <c r="I7" s="608"/>
      <c r="J7" s="508"/>
      <c r="K7" s="609"/>
      <c r="L7" s="608" t="s">
        <v>99</v>
      </c>
      <c r="M7" s="608"/>
      <c r="N7" s="608"/>
      <c r="O7" s="508"/>
      <c r="P7" s="609"/>
      <c r="Q7" s="608" t="s">
        <v>100</v>
      </c>
      <c r="R7" s="608"/>
      <c r="S7" s="608"/>
      <c r="T7" s="508"/>
      <c r="U7" s="609"/>
    </row>
    <row r="8" spans="1:21" ht="14.25" customHeight="1">
      <c r="A8" s="677"/>
      <c r="B8" s="29" t="s">
        <v>1</v>
      </c>
      <c r="C8" s="502" t="s">
        <v>12</v>
      </c>
      <c r="D8" s="500"/>
      <c r="E8" s="57" t="s">
        <v>13</v>
      </c>
      <c r="F8" s="47"/>
      <c r="G8" s="29" t="s">
        <v>1</v>
      </c>
      <c r="H8" s="502" t="s">
        <v>12</v>
      </c>
      <c r="I8" s="500"/>
      <c r="J8" s="57" t="s">
        <v>13</v>
      </c>
      <c r="K8" s="47"/>
      <c r="L8" s="29" t="s">
        <v>1</v>
      </c>
      <c r="M8" s="502" t="s">
        <v>12</v>
      </c>
      <c r="N8" s="500"/>
      <c r="O8" s="57" t="s">
        <v>13</v>
      </c>
      <c r="P8" s="47"/>
      <c r="Q8" s="29" t="s">
        <v>1</v>
      </c>
      <c r="R8" s="502" t="s">
        <v>12</v>
      </c>
      <c r="S8" s="500"/>
      <c r="T8" s="57" t="s">
        <v>13</v>
      </c>
      <c r="U8" s="47"/>
    </row>
    <row r="9" spans="1:22" ht="19.5" customHeight="1">
      <c r="A9" s="677"/>
      <c r="B9" s="114" t="s">
        <v>399</v>
      </c>
      <c r="C9" s="124"/>
      <c r="D9" s="389">
        <v>450</v>
      </c>
      <c r="E9" s="337"/>
      <c r="F9" s="42"/>
      <c r="G9" s="109" t="s">
        <v>402</v>
      </c>
      <c r="H9" s="124"/>
      <c r="I9" s="389">
        <v>3440</v>
      </c>
      <c r="J9" s="337"/>
      <c r="K9" s="35"/>
      <c r="L9" s="34" t="s">
        <v>62</v>
      </c>
      <c r="M9" s="372"/>
      <c r="N9" s="404">
        <v>990</v>
      </c>
      <c r="O9" s="337"/>
      <c r="P9" s="35"/>
      <c r="Q9" s="178" t="s">
        <v>312</v>
      </c>
      <c r="R9" s="362"/>
      <c r="S9" s="404">
        <v>440</v>
      </c>
      <c r="T9" s="337"/>
      <c r="U9" s="35"/>
      <c r="V9" s="21"/>
    </row>
    <row r="10" spans="1:22" ht="19.5" customHeight="1">
      <c r="A10" s="677"/>
      <c r="B10" s="109" t="s">
        <v>447</v>
      </c>
      <c r="C10" s="117"/>
      <c r="D10" s="387">
        <v>210</v>
      </c>
      <c r="E10" s="338"/>
      <c r="F10" s="38"/>
      <c r="G10" s="109" t="s">
        <v>428</v>
      </c>
      <c r="H10" s="117"/>
      <c r="I10" s="387">
        <v>90</v>
      </c>
      <c r="J10" s="343"/>
      <c r="K10" s="38"/>
      <c r="L10" s="37" t="s">
        <v>63</v>
      </c>
      <c r="M10" s="369"/>
      <c r="N10" s="401">
        <v>750</v>
      </c>
      <c r="O10" s="343"/>
      <c r="P10" s="38"/>
      <c r="Q10" s="37" t="s">
        <v>64</v>
      </c>
      <c r="R10" s="369"/>
      <c r="S10" s="401">
        <v>300</v>
      </c>
      <c r="T10" s="343"/>
      <c r="U10" s="38"/>
      <c r="V10" s="21"/>
    </row>
    <row r="11" spans="1:22" ht="19.5" customHeight="1">
      <c r="A11" s="677"/>
      <c r="B11" s="37" t="s">
        <v>60</v>
      </c>
      <c r="C11" s="117"/>
      <c r="D11" s="387">
        <v>1120</v>
      </c>
      <c r="E11" s="338"/>
      <c r="F11" s="38"/>
      <c r="G11" s="280"/>
      <c r="H11" s="116"/>
      <c r="I11" s="405"/>
      <c r="J11" s="323"/>
      <c r="K11" s="53"/>
      <c r="L11" s="21"/>
      <c r="M11" s="113"/>
      <c r="N11" s="262"/>
      <c r="O11" s="332"/>
      <c r="P11" s="13"/>
      <c r="Q11" s="21"/>
      <c r="R11" s="113"/>
      <c r="S11" s="388"/>
      <c r="T11" s="323"/>
      <c r="U11" s="13"/>
      <c r="V11" s="21"/>
    </row>
    <row r="12" spans="1:22" ht="19.5" customHeight="1">
      <c r="A12" s="677"/>
      <c r="B12" s="37" t="s">
        <v>61</v>
      </c>
      <c r="C12" s="117"/>
      <c r="D12" s="387">
        <v>1480</v>
      </c>
      <c r="E12" s="338"/>
      <c r="F12" s="38"/>
      <c r="G12" s="21"/>
      <c r="H12" s="130"/>
      <c r="I12" s="388"/>
      <c r="J12" s="323"/>
      <c r="K12" s="13"/>
      <c r="L12" s="21"/>
      <c r="M12" s="113"/>
      <c r="N12" s="262"/>
      <c r="O12" s="332"/>
      <c r="P12" s="13"/>
      <c r="Q12" s="21"/>
      <c r="R12" s="113"/>
      <c r="S12" s="388"/>
      <c r="T12" s="323"/>
      <c r="U12" s="13"/>
      <c r="V12" s="21"/>
    </row>
    <row r="13" spans="1:22" ht="19.5" customHeight="1">
      <c r="A13" s="677"/>
      <c r="B13" s="37" t="s">
        <v>377</v>
      </c>
      <c r="C13" s="117"/>
      <c r="D13" s="387">
        <v>1250</v>
      </c>
      <c r="E13" s="338"/>
      <c r="F13" s="38"/>
      <c r="G13" s="21"/>
      <c r="H13" s="130"/>
      <c r="I13" s="395"/>
      <c r="J13" s="323"/>
      <c r="K13" s="13"/>
      <c r="L13" s="21"/>
      <c r="M13" s="130"/>
      <c r="N13" s="262"/>
      <c r="O13" s="332"/>
      <c r="P13" s="13"/>
      <c r="Q13" s="21"/>
      <c r="R13" s="113"/>
      <c r="S13" s="388"/>
      <c r="T13" s="323"/>
      <c r="U13" s="13"/>
      <c r="V13" s="21"/>
    </row>
    <row r="14" spans="1:22" ht="19.5" customHeight="1">
      <c r="A14" s="677"/>
      <c r="B14" s="37" t="s">
        <v>400</v>
      </c>
      <c r="C14" s="117"/>
      <c r="D14" s="387">
        <v>250</v>
      </c>
      <c r="E14" s="338"/>
      <c r="F14" s="38"/>
      <c r="G14" s="21"/>
      <c r="H14" s="130"/>
      <c r="I14" s="395"/>
      <c r="J14" s="323"/>
      <c r="K14" s="13"/>
      <c r="L14" s="21"/>
      <c r="M14" s="113"/>
      <c r="N14" s="262"/>
      <c r="O14" s="332"/>
      <c r="P14" s="13"/>
      <c r="Q14" s="21"/>
      <c r="R14" s="113"/>
      <c r="S14" s="388"/>
      <c r="T14" s="323"/>
      <c r="U14" s="13"/>
      <c r="V14" s="21"/>
    </row>
    <row r="15" spans="1:22" ht="19.5" customHeight="1">
      <c r="A15" s="677"/>
      <c r="B15" s="21" t="s">
        <v>401</v>
      </c>
      <c r="C15" s="127"/>
      <c r="D15" s="387">
        <v>140</v>
      </c>
      <c r="E15" s="338"/>
      <c r="F15" s="13"/>
      <c r="G15" s="21"/>
      <c r="H15" s="130"/>
      <c r="I15" s="395"/>
      <c r="J15" s="323"/>
      <c r="K15" s="13"/>
      <c r="L15" s="21"/>
      <c r="M15" s="113"/>
      <c r="N15" s="262"/>
      <c r="O15" s="332"/>
      <c r="P15" s="13"/>
      <c r="Q15" s="21"/>
      <c r="R15" s="130"/>
      <c r="S15" s="388"/>
      <c r="T15" s="323"/>
      <c r="U15" s="13"/>
      <c r="V15" s="21"/>
    </row>
    <row r="16" spans="1:22" ht="19.5" customHeight="1">
      <c r="A16" s="100" t="s">
        <v>139</v>
      </c>
      <c r="B16" s="270" t="s">
        <v>373</v>
      </c>
      <c r="C16" s="117"/>
      <c r="D16" s="387">
        <v>1610</v>
      </c>
      <c r="E16" s="338"/>
      <c r="F16" s="38"/>
      <c r="G16" s="21"/>
      <c r="H16" s="113"/>
      <c r="I16" s="388"/>
      <c r="J16" s="323"/>
      <c r="K16" s="13"/>
      <c r="L16" s="21"/>
      <c r="M16" s="113"/>
      <c r="N16" s="262"/>
      <c r="O16" s="323"/>
      <c r="P16" s="13"/>
      <c r="Q16" s="21"/>
      <c r="R16" s="113"/>
      <c r="S16" s="388"/>
      <c r="T16" s="323"/>
      <c r="U16" s="13"/>
      <c r="V16" s="21"/>
    </row>
    <row r="17" spans="1:22" ht="18" customHeight="1">
      <c r="A17" s="100" t="s">
        <v>140</v>
      </c>
      <c r="B17" s="21" t="s">
        <v>311</v>
      </c>
      <c r="C17" s="127"/>
      <c r="D17" s="387">
        <v>740</v>
      </c>
      <c r="E17" s="343"/>
      <c r="F17" s="13"/>
      <c r="G17" s="59" t="s">
        <v>403</v>
      </c>
      <c r="H17" s="140"/>
      <c r="I17" s="387">
        <v>460</v>
      </c>
      <c r="J17" s="344"/>
      <c r="K17" s="41"/>
      <c r="L17" s="21"/>
      <c r="M17" s="113"/>
      <c r="N17" s="262"/>
      <c r="O17" s="323"/>
      <c r="P17" s="13"/>
      <c r="Q17" s="21"/>
      <c r="R17" s="113"/>
      <c r="S17" s="388"/>
      <c r="T17" s="323"/>
      <c r="U17" s="13"/>
      <c r="V17" s="21"/>
    </row>
    <row r="18" spans="1:22" ht="19.5" customHeight="1">
      <c r="A18" s="81">
        <f>D18+I18+N18+S18</f>
        <v>13720</v>
      </c>
      <c r="B18" s="19" t="s">
        <v>25</v>
      </c>
      <c r="C18" s="137"/>
      <c r="D18" s="224">
        <f>SUM(D9:D17)</f>
        <v>7250</v>
      </c>
      <c r="E18" s="77">
        <f>SUM(E9:E17)</f>
        <v>0</v>
      </c>
      <c r="F18" s="16"/>
      <c r="G18" s="19" t="s">
        <v>25</v>
      </c>
      <c r="H18" s="137"/>
      <c r="I18" s="224">
        <f>SUM(I9:I17)</f>
        <v>3990</v>
      </c>
      <c r="J18" s="77">
        <f>SUM(J9:J17)</f>
        <v>0</v>
      </c>
      <c r="K18" s="16"/>
      <c r="L18" s="19" t="s">
        <v>25</v>
      </c>
      <c r="M18" s="132"/>
      <c r="N18" s="224">
        <f>SUM(N9:N17)</f>
        <v>1740</v>
      </c>
      <c r="O18" s="76">
        <f>SUM(O9:O10)</f>
        <v>0</v>
      </c>
      <c r="P18" s="16"/>
      <c r="Q18" s="19" t="s">
        <v>25</v>
      </c>
      <c r="R18" s="132"/>
      <c r="S18" s="224">
        <f>SUM(S9:S17)</f>
        <v>740</v>
      </c>
      <c r="T18" s="76">
        <f>SUM(T9:T10)</f>
        <v>0</v>
      </c>
      <c r="U18" s="16"/>
      <c r="V18" s="21"/>
    </row>
    <row r="19" spans="1:22" ht="17.25" customHeight="1">
      <c r="A19" s="529" t="s">
        <v>232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7"/>
      <c r="V19" s="21"/>
    </row>
    <row r="20" spans="1:22" ht="14.25" customHeight="1">
      <c r="A20" s="102" t="s">
        <v>240</v>
      </c>
      <c r="B20" s="29" t="s">
        <v>36</v>
      </c>
      <c r="C20" s="500" t="s">
        <v>12</v>
      </c>
      <c r="D20" s="676"/>
      <c r="E20" s="57" t="s">
        <v>37</v>
      </c>
      <c r="F20" s="47"/>
      <c r="G20" s="29" t="s">
        <v>36</v>
      </c>
      <c r="H20" s="500" t="s">
        <v>12</v>
      </c>
      <c r="I20" s="676"/>
      <c r="J20" s="57" t="s">
        <v>37</v>
      </c>
      <c r="K20" s="47"/>
      <c r="L20" s="29" t="s">
        <v>36</v>
      </c>
      <c r="M20" s="500" t="s">
        <v>12</v>
      </c>
      <c r="N20" s="676"/>
      <c r="O20" s="57" t="s">
        <v>37</v>
      </c>
      <c r="P20" s="47"/>
      <c r="Q20" s="29" t="s">
        <v>36</v>
      </c>
      <c r="R20" s="500" t="s">
        <v>12</v>
      </c>
      <c r="S20" s="676"/>
      <c r="T20" s="57" t="s">
        <v>37</v>
      </c>
      <c r="U20" s="47"/>
      <c r="V20" s="21"/>
    </row>
    <row r="21" spans="1:22" ht="19.5" customHeight="1">
      <c r="A21" s="100"/>
      <c r="B21" s="34" t="s">
        <v>241</v>
      </c>
      <c r="C21" s="124"/>
      <c r="D21" s="389">
        <v>770</v>
      </c>
      <c r="E21" s="337"/>
      <c r="F21" s="35"/>
      <c r="G21" s="114" t="s">
        <v>247</v>
      </c>
      <c r="H21" s="124"/>
      <c r="I21" s="389">
        <v>4380</v>
      </c>
      <c r="J21" s="337"/>
      <c r="K21" s="35"/>
      <c r="L21" s="136" t="s">
        <v>249</v>
      </c>
      <c r="M21" s="413"/>
      <c r="N21" s="414">
        <v>700</v>
      </c>
      <c r="O21" s="344"/>
      <c r="P21" s="8"/>
      <c r="Q21" s="114" t="s">
        <v>251</v>
      </c>
      <c r="R21" s="362"/>
      <c r="S21" s="404">
        <v>650</v>
      </c>
      <c r="T21" s="344"/>
      <c r="U21" s="35"/>
      <c r="V21" s="21"/>
    </row>
    <row r="22" spans="1:22" ht="19.5" customHeight="1">
      <c r="A22" s="100"/>
      <c r="B22" s="37" t="s">
        <v>242</v>
      </c>
      <c r="C22" s="117"/>
      <c r="D22" s="387">
        <v>500</v>
      </c>
      <c r="E22" s="338"/>
      <c r="F22" s="38"/>
      <c r="G22" s="112" t="s">
        <v>248</v>
      </c>
      <c r="H22" s="117"/>
      <c r="I22" s="387">
        <v>420</v>
      </c>
      <c r="J22" s="343"/>
      <c r="K22" s="38"/>
      <c r="L22" s="280"/>
      <c r="M22" s="280"/>
      <c r="N22" s="350"/>
      <c r="O22" s="323"/>
      <c r="P22" s="53"/>
      <c r="Q22" s="113"/>
      <c r="R22" s="130"/>
      <c r="S22" s="388"/>
      <c r="T22" s="323"/>
      <c r="U22" s="13"/>
      <c r="V22" s="21"/>
    </row>
    <row r="23" spans="1:22" ht="19.5" customHeight="1">
      <c r="A23" s="632"/>
      <c r="B23" s="37" t="s">
        <v>243</v>
      </c>
      <c r="C23" s="117"/>
      <c r="D23" s="387">
        <v>1570</v>
      </c>
      <c r="E23" s="338"/>
      <c r="F23" s="38"/>
      <c r="G23" s="280"/>
      <c r="H23" s="280"/>
      <c r="I23" s="405"/>
      <c r="J23" s="323"/>
      <c r="K23" s="53"/>
      <c r="L23" s="21"/>
      <c r="M23" s="113"/>
      <c r="N23" s="262"/>
      <c r="O23" s="323"/>
      <c r="P23" s="13"/>
      <c r="Q23" s="111" t="s">
        <v>252</v>
      </c>
      <c r="R23" s="366"/>
      <c r="S23" s="401">
        <v>1300</v>
      </c>
      <c r="T23" s="337"/>
      <c r="U23" s="38"/>
      <c r="V23" s="21"/>
    </row>
    <row r="24" spans="1:22" ht="19.5" customHeight="1">
      <c r="A24" s="632"/>
      <c r="B24" s="109" t="s">
        <v>499</v>
      </c>
      <c r="C24" s="117"/>
      <c r="D24" s="387">
        <v>2250</v>
      </c>
      <c r="E24" s="338"/>
      <c r="F24" s="38"/>
      <c r="G24" s="21"/>
      <c r="H24" s="113"/>
      <c r="I24" s="407"/>
      <c r="J24" s="323"/>
      <c r="K24" s="13"/>
      <c r="L24" s="21"/>
      <c r="M24" s="113"/>
      <c r="N24" s="262"/>
      <c r="O24" s="323"/>
      <c r="P24" s="13"/>
      <c r="Q24" s="109" t="s">
        <v>253</v>
      </c>
      <c r="R24" s="369"/>
      <c r="S24" s="416">
        <v>2300</v>
      </c>
      <c r="T24" s="338"/>
      <c r="U24" s="13"/>
      <c r="V24" s="21"/>
    </row>
    <row r="25" spans="1:22" ht="19.5" customHeight="1">
      <c r="A25" s="108"/>
      <c r="B25" s="109" t="s">
        <v>320</v>
      </c>
      <c r="C25" s="117"/>
      <c r="D25" s="387">
        <v>450</v>
      </c>
      <c r="E25" s="338"/>
      <c r="F25" s="38"/>
      <c r="G25" s="21"/>
      <c r="H25" s="113"/>
      <c r="I25" s="388"/>
      <c r="J25" s="323"/>
      <c r="K25" s="13"/>
      <c r="L25" s="21"/>
      <c r="M25" s="113"/>
      <c r="N25" s="262"/>
      <c r="O25" s="323"/>
      <c r="P25" s="13"/>
      <c r="Q25" s="112" t="s">
        <v>376</v>
      </c>
      <c r="R25" s="368"/>
      <c r="S25" s="415">
        <v>1100</v>
      </c>
      <c r="T25" s="343"/>
      <c r="U25" s="39"/>
      <c r="V25" s="21"/>
    </row>
    <row r="26" spans="1:22" ht="19.5" customHeight="1">
      <c r="A26" s="100" t="s">
        <v>246</v>
      </c>
      <c r="B26" s="109" t="s">
        <v>372</v>
      </c>
      <c r="C26" s="117"/>
      <c r="D26" s="387">
        <v>2600</v>
      </c>
      <c r="E26" s="338"/>
      <c r="F26" s="38"/>
      <c r="G26" s="21"/>
      <c r="H26" s="113"/>
      <c r="I26" s="388"/>
      <c r="J26" s="323"/>
      <c r="K26" s="13"/>
      <c r="L26" s="21"/>
      <c r="M26" s="113"/>
      <c r="N26" s="262"/>
      <c r="O26" s="323"/>
      <c r="P26" s="13"/>
      <c r="Q26" s="21"/>
      <c r="R26" s="113"/>
      <c r="S26" s="262"/>
      <c r="T26" s="323"/>
      <c r="U26" s="13"/>
      <c r="V26" s="21"/>
    </row>
    <row r="27" spans="1:22" ht="19.5" customHeight="1">
      <c r="A27" s="242" t="s">
        <v>245</v>
      </c>
      <c r="B27" s="109" t="s">
        <v>244</v>
      </c>
      <c r="C27" s="117"/>
      <c r="D27" s="387">
        <v>480</v>
      </c>
      <c r="E27" s="343"/>
      <c r="F27" s="38"/>
      <c r="G27" s="59" t="s">
        <v>250</v>
      </c>
      <c r="H27" s="251"/>
      <c r="I27" s="387">
        <v>1500</v>
      </c>
      <c r="J27" s="344"/>
      <c r="K27" s="41"/>
      <c r="L27" s="21"/>
      <c r="M27" s="113"/>
      <c r="N27" s="262"/>
      <c r="O27" s="323"/>
      <c r="P27" s="13"/>
      <c r="Q27" s="21"/>
      <c r="R27" s="113"/>
      <c r="S27" s="262"/>
      <c r="T27" s="323"/>
      <c r="U27" s="13"/>
      <c r="V27" s="21"/>
    </row>
    <row r="28" spans="1:22" ht="18" customHeight="1">
      <c r="A28" s="81">
        <f>D28+I28+N28+S28</f>
        <v>20970</v>
      </c>
      <c r="B28" s="19" t="s">
        <v>25</v>
      </c>
      <c r="C28" s="132"/>
      <c r="D28" s="224">
        <f>SUM(D21:D27)</f>
        <v>8620</v>
      </c>
      <c r="E28" s="77">
        <f>SUM(E21:E27)</f>
        <v>0</v>
      </c>
      <c r="F28" s="16"/>
      <c r="G28" s="19" t="s">
        <v>25</v>
      </c>
      <c r="H28" s="132"/>
      <c r="I28" s="224">
        <f>SUM(I21:I27)</f>
        <v>6300</v>
      </c>
      <c r="J28" s="77">
        <f>SUM(J21:J27)</f>
        <v>0</v>
      </c>
      <c r="K28" s="16"/>
      <c r="L28" s="19" t="s">
        <v>25</v>
      </c>
      <c r="M28" s="132"/>
      <c r="N28" s="224">
        <f>SUM(N21:N27)</f>
        <v>700</v>
      </c>
      <c r="O28" s="76">
        <f>SUM(O21:O27)</f>
        <v>0</v>
      </c>
      <c r="P28" s="16"/>
      <c r="Q28" s="19" t="s">
        <v>25</v>
      </c>
      <c r="R28" s="132"/>
      <c r="S28" s="224">
        <f>SUM(S21:S27)</f>
        <v>5350</v>
      </c>
      <c r="T28" s="76">
        <f>SUM(T21:T27)</f>
        <v>0</v>
      </c>
      <c r="U28" s="16"/>
      <c r="V28" s="21"/>
    </row>
    <row r="29" spans="1:20" ht="13.5" customHeight="1">
      <c r="A29" s="252" t="s">
        <v>432</v>
      </c>
      <c r="B29" s="250"/>
      <c r="C29" s="257"/>
      <c r="D29" s="260"/>
      <c r="E29" s="261"/>
      <c r="F29" s="250"/>
      <c r="G29" s="250"/>
      <c r="H29" s="257"/>
      <c r="I29" s="260"/>
      <c r="J29" s="261"/>
      <c r="K29" s="250"/>
      <c r="L29" s="250"/>
      <c r="N29" s="44"/>
      <c r="S29" s="44"/>
      <c r="T29" s="43"/>
    </row>
    <row r="30" spans="1:20" ht="18" customHeight="1">
      <c r="A30" s="642" t="s">
        <v>195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S30" s="44"/>
      <c r="T30" s="43"/>
    </row>
    <row r="31" spans="1:21" ht="18" customHeight="1">
      <c r="A31" s="138"/>
      <c r="D31" s="44"/>
      <c r="E31" s="43"/>
      <c r="G31" s="138"/>
      <c r="I31" s="44"/>
      <c r="J31" s="43"/>
      <c r="N31" s="138"/>
      <c r="S31" s="44"/>
      <c r="T31" s="43"/>
      <c r="U31" s="85" t="s">
        <v>259</v>
      </c>
    </row>
    <row r="32" spans="4:20" ht="18" customHeight="1">
      <c r="D32" s="44"/>
      <c r="E32" s="43"/>
      <c r="I32" s="44"/>
      <c r="J32" s="43"/>
      <c r="N32" s="44"/>
      <c r="S32" s="44"/>
      <c r="T32" s="43"/>
    </row>
    <row r="33" spans="4:20" ht="18" customHeight="1">
      <c r="D33" s="65"/>
      <c r="E33" s="43"/>
      <c r="I33" s="44"/>
      <c r="J33" s="43"/>
      <c r="N33" s="44"/>
      <c r="S33" s="44"/>
      <c r="T33" s="43"/>
    </row>
    <row r="34" ht="13.5">
      <c r="D34" s="66"/>
    </row>
    <row r="35" ht="13.5">
      <c r="D35" s="66"/>
    </row>
    <row r="36" ht="13.5">
      <c r="D36" s="66"/>
    </row>
    <row r="37" ht="13.5">
      <c r="D37" s="66"/>
    </row>
    <row r="38" ht="13.5">
      <c r="D38" s="66"/>
    </row>
    <row r="39" ht="13.5">
      <c r="D39" s="66"/>
    </row>
    <row r="40" ht="13.5">
      <c r="D40" s="66"/>
    </row>
  </sheetData>
  <sheetProtection/>
  <mergeCells count="27">
    <mergeCell ref="A30:N30"/>
    <mergeCell ref="A23:A24"/>
    <mergeCell ref="H20:I20"/>
    <mergeCell ref="C20:D20"/>
    <mergeCell ref="G7:K7"/>
    <mergeCell ref="R2:U4"/>
    <mergeCell ref="A6:U6"/>
    <mergeCell ref="C8:D8"/>
    <mergeCell ref="A7:A15"/>
    <mergeCell ref="J2:L4"/>
    <mergeCell ref="M2:N4"/>
    <mergeCell ref="P3:Q4"/>
    <mergeCell ref="Q7:U7"/>
    <mergeCell ref="K1:L1"/>
    <mergeCell ref="L7:P7"/>
    <mergeCell ref="H8:I8"/>
    <mergeCell ref="P1:Q2"/>
    <mergeCell ref="C1:E1"/>
    <mergeCell ref="B7:F7"/>
    <mergeCell ref="F2:I4"/>
    <mergeCell ref="F1:I1"/>
    <mergeCell ref="B2:E4"/>
    <mergeCell ref="R20:S20"/>
    <mergeCell ref="M20:N20"/>
    <mergeCell ref="M8:N8"/>
    <mergeCell ref="R8:S8"/>
    <mergeCell ref="A19:U19"/>
  </mergeCells>
  <conditionalFormatting sqref="J32 E28:E29 E31:E32">
    <cfRule type="expression" priority="2" dxfId="1" stopIfTrue="1">
      <formula>D28&lt;E28</formula>
    </cfRule>
  </conditionalFormatting>
  <conditionalFormatting sqref="T23:T25 T21 T9:T10 O21 O9:O10 J27 J21:J22 J17 J9:J10 E21:E27 E9:E17">
    <cfRule type="expression" priority="1" dxfId="0" stopIfTrue="1">
      <formula>D9&lt;E9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kusakamichito</dc:creator>
  <cp:keywords/>
  <dc:description/>
  <cp:lastModifiedBy>hararyouhei</cp:lastModifiedBy>
  <cp:lastPrinted>2017-12-13T01:03:26Z</cp:lastPrinted>
  <dcterms:created xsi:type="dcterms:W3CDTF">1997-01-08T22:48:59Z</dcterms:created>
  <dcterms:modified xsi:type="dcterms:W3CDTF">2017-12-19T00:31:55Z</dcterms:modified>
  <cp:category/>
  <cp:version/>
  <cp:contentType/>
  <cp:contentStatus/>
</cp:coreProperties>
</file>