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280" tabRatio="916" activeTab="0"/>
  </bookViews>
  <sheets>
    <sheet name="表紙 " sheetId="1" r:id="rId1"/>
    <sheet name="合計" sheetId="2" r:id="rId2"/>
    <sheet name="郡山市１" sheetId="3" r:id="rId3"/>
    <sheet name="郡山市２" sheetId="4" r:id="rId4"/>
    <sheet name="須賀川市･田村市・田村郡" sheetId="5" r:id="rId5"/>
    <sheet name="白河市・西白河郡･石川郡･東白川郡" sheetId="6" r:id="rId6"/>
    <sheet name="二本松市･本宮市" sheetId="7" r:id="rId7"/>
    <sheet name="福島1" sheetId="8" r:id="rId8"/>
    <sheet name="福島２･伊達市・伊達郡" sheetId="9" r:id="rId9"/>
    <sheet name="いわき市１" sheetId="10" r:id="rId10"/>
    <sheet name="いわき市２" sheetId="11" r:id="rId11"/>
    <sheet name="南相馬市・相馬市・相馬郡・双葉郡" sheetId="12" r:id="rId12"/>
    <sheet name="会津若松市・河沼郡・南会津郡" sheetId="13" r:id="rId13"/>
    <sheet name="喜多方市・耶麻郡・大沼郡" sheetId="14" r:id="rId14"/>
  </sheets>
  <definedNames>
    <definedName name="_xlnm.Print_Area" localSheetId="9">'いわき市１'!$A$1:$V$38</definedName>
    <definedName name="_xlnm.Print_Area" localSheetId="10">'いわき市２'!$A$1:$V$41</definedName>
    <definedName name="_xlnm.Print_Area" localSheetId="12">'会津若松市・河沼郡・南会津郡'!$A$1:$V$40</definedName>
    <definedName name="_xlnm.Print_Area" localSheetId="13">'喜多方市・耶麻郡・大沼郡'!$A$1:$V$40</definedName>
    <definedName name="_xlnm.Print_Area" localSheetId="2">'郡山市１'!$A$1:$V$37</definedName>
    <definedName name="_xlnm.Print_Area" localSheetId="3">'郡山市２'!$A$1:$V$34</definedName>
    <definedName name="_xlnm.Print_Area" localSheetId="4">'須賀川市･田村市・田村郡'!$A$1:$V$43</definedName>
    <definedName name="_xlnm.Print_Area" localSheetId="11">'南相馬市・相馬市・相馬郡・双葉郡'!$A$1:$V$43</definedName>
    <definedName name="_xlnm.Print_Area" localSheetId="6">'二本松市･本宮市'!$A$1:$V$37</definedName>
    <definedName name="_xlnm.Print_Area" localSheetId="5">'白河市・西白河郡･石川郡･東白川郡'!$A$1:$V$42</definedName>
    <definedName name="_xlnm.Print_Area" localSheetId="0">'表紙 '!$A$1:$L$37</definedName>
    <definedName name="_xlnm.Print_Area" localSheetId="7">'福島1'!$A$1:$V$42</definedName>
    <definedName name="_xlnm.Print_Area" localSheetId="8">'福島２･伊達市・伊達郡'!$A$1:$V$46</definedName>
  </definedNames>
  <calcPr fullCalcOnLoad="1"/>
</workbook>
</file>

<file path=xl/comments5.xml><?xml version="1.0" encoding="utf-8"?>
<comments xmlns="http://schemas.openxmlformats.org/spreadsheetml/2006/main">
  <authors>
    <author>ishizukahiromi</author>
    <author>atobetaishi</author>
  </authors>
  <commentList>
    <comment ref="K19" authorId="0">
      <text>
        <r>
          <rPr>
            <sz val="9"/>
            <rFont val="ＭＳ Ｐゴシック"/>
            <family val="3"/>
          </rPr>
          <t>50部注意
配達時間、遅延あり</t>
        </r>
      </text>
    </comment>
    <comment ref="D28" authorId="1">
      <text>
        <r>
          <rPr>
            <b/>
            <sz val="12"/>
            <color indexed="10"/>
            <rFont val="ＭＳ Ｐゴシック"/>
            <family val="3"/>
          </rPr>
          <t>2017/11/1部数表より店名が「柳沼」から「夏井」に替わっております。</t>
        </r>
      </text>
    </comment>
  </commentList>
</comments>
</file>

<file path=xl/sharedStrings.xml><?xml version="1.0" encoding="utf-8"?>
<sst xmlns="http://schemas.openxmlformats.org/spreadsheetml/2006/main" count="992" uniqueCount="558">
  <si>
    <t>折込部数</t>
  </si>
  <si>
    <t>サイズ</t>
  </si>
  <si>
    <t>　計</t>
  </si>
  <si>
    <t>広告主名</t>
  </si>
  <si>
    <t>タイトル</t>
  </si>
  <si>
    <t>代理店</t>
  </si>
  <si>
    <t>総枚数</t>
  </si>
  <si>
    <t>頁枚数</t>
  </si>
  <si>
    <t>毎　日</t>
  </si>
  <si>
    <t>福島民報</t>
  </si>
  <si>
    <t>朝　日</t>
  </si>
  <si>
    <t>読　売</t>
  </si>
  <si>
    <t>福島民友</t>
  </si>
  <si>
    <t>日　経</t>
  </si>
  <si>
    <t>他　紙</t>
  </si>
  <si>
    <t>部　数</t>
  </si>
  <si>
    <t>部　数</t>
  </si>
  <si>
    <t>　計</t>
  </si>
  <si>
    <t>馬場</t>
  </si>
  <si>
    <t>田村郡</t>
  </si>
  <si>
    <t>福島県</t>
  </si>
  <si>
    <t>福島県</t>
  </si>
  <si>
    <t>計</t>
  </si>
  <si>
    <t>常盤</t>
  </si>
  <si>
    <t>早川</t>
  </si>
  <si>
    <t>石川町</t>
  </si>
  <si>
    <t>浅川町</t>
  </si>
  <si>
    <t>古殿町</t>
  </si>
  <si>
    <t>棚倉町</t>
  </si>
  <si>
    <t>矢祭町</t>
  </si>
  <si>
    <t>塙町</t>
  </si>
  <si>
    <t>鮫川村</t>
  </si>
  <si>
    <t>石川郡</t>
  </si>
  <si>
    <t>東白川郡</t>
  </si>
  <si>
    <t>西白河郡</t>
  </si>
  <si>
    <t>井上</t>
  </si>
  <si>
    <t>大関</t>
  </si>
  <si>
    <t>三浦</t>
  </si>
  <si>
    <t>服部</t>
  </si>
  <si>
    <t>総　数</t>
  </si>
  <si>
    <t>折込部数</t>
  </si>
  <si>
    <t>販売店</t>
  </si>
  <si>
    <t>地　区</t>
  </si>
  <si>
    <t>鈴木</t>
  </si>
  <si>
    <t>佐藤</t>
  </si>
  <si>
    <t>松本</t>
  </si>
  <si>
    <t>福島県</t>
  </si>
  <si>
    <t>地　区</t>
  </si>
  <si>
    <t>福島県</t>
  </si>
  <si>
    <t>販売店</t>
  </si>
  <si>
    <t>部　数</t>
  </si>
  <si>
    <t>樋口</t>
  </si>
  <si>
    <t>上野尻船橋</t>
  </si>
  <si>
    <t>伊藤</t>
  </si>
  <si>
    <t>本名</t>
  </si>
  <si>
    <t>河合</t>
  </si>
  <si>
    <t>磐梯町</t>
  </si>
  <si>
    <t>西会津町</t>
  </si>
  <si>
    <t>三島町</t>
  </si>
  <si>
    <t>金山町</t>
  </si>
  <si>
    <t>柳津町</t>
  </si>
  <si>
    <t>下郷町</t>
  </si>
  <si>
    <t>只見町</t>
  </si>
  <si>
    <t>南会津郡</t>
  </si>
  <si>
    <t>耶麻郡</t>
  </si>
  <si>
    <t>河沼郡</t>
  </si>
  <si>
    <t>福島県</t>
  </si>
  <si>
    <t>※新聞の完全な銘柄指定、地域指定はできませんのでご了承下さい。</t>
  </si>
  <si>
    <t>産経</t>
  </si>
  <si>
    <t>産経</t>
  </si>
  <si>
    <t>折込日</t>
  </si>
  <si>
    <t>広告主名</t>
  </si>
  <si>
    <t>代理店</t>
  </si>
  <si>
    <t>折込日</t>
  </si>
  <si>
    <t>代理店</t>
  </si>
  <si>
    <t>代理店</t>
  </si>
  <si>
    <t>折込日</t>
  </si>
  <si>
    <t>折込日</t>
  </si>
  <si>
    <t>代理店</t>
  </si>
  <si>
    <t>代理店</t>
  </si>
  <si>
    <t>折込日</t>
  </si>
  <si>
    <t>代理店</t>
  </si>
  <si>
    <t>折込日</t>
  </si>
  <si>
    <t>代理店</t>
  </si>
  <si>
    <t>折込日</t>
  </si>
  <si>
    <t>折込日</t>
  </si>
  <si>
    <t>代理店</t>
  </si>
  <si>
    <t>須賀川</t>
  </si>
  <si>
    <t>日和田大内</t>
  </si>
  <si>
    <t>喜久田熊田</t>
  </si>
  <si>
    <t>南雲</t>
  </si>
  <si>
    <t>楢葉町</t>
  </si>
  <si>
    <t>朝日</t>
  </si>
  <si>
    <t>相馬郡</t>
  </si>
  <si>
    <t>河北</t>
  </si>
  <si>
    <t>産経</t>
  </si>
  <si>
    <t>斉藤</t>
  </si>
  <si>
    <t>猪苗代町</t>
  </si>
  <si>
    <t>折込日</t>
  </si>
  <si>
    <t>昭和村</t>
  </si>
  <si>
    <t>双葉町</t>
  </si>
  <si>
    <r>
      <t>大沼郡</t>
    </r>
    <r>
      <rPr>
        <sz val="10"/>
        <rFont val="ＭＳ Ｐ明朝"/>
        <family val="1"/>
      </rPr>
      <t>　</t>
    </r>
  </si>
  <si>
    <t>須賀川市</t>
  </si>
  <si>
    <t>中村</t>
  </si>
  <si>
    <t>三春町</t>
  </si>
  <si>
    <t>船引町</t>
  </si>
  <si>
    <t>常葉町</t>
  </si>
  <si>
    <t>矢吹町</t>
  </si>
  <si>
    <t>木部</t>
  </si>
  <si>
    <t>渡辺★</t>
  </si>
  <si>
    <t>★月曜日折込は出来ません</t>
  </si>
  <si>
    <r>
      <t>毎民西若松</t>
    </r>
    <r>
      <rPr>
        <sz val="8"/>
        <rFont val="ＭＳ Ｐ明朝"/>
        <family val="1"/>
      </rPr>
      <t>※1</t>
    </r>
  </si>
  <si>
    <r>
      <t>《三宅》</t>
    </r>
    <r>
      <rPr>
        <sz val="8"/>
        <color indexed="61"/>
        <rFont val="ＭＳ Ｐ明朝"/>
        <family val="1"/>
      </rPr>
      <t>①</t>
    </r>
    <r>
      <rPr>
        <sz val="8"/>
        <rFont val="ＭＳ Ｐ明朝"/>
        <family val="1"/>
      </rPr>
      <t>計</t>
    </r>
  </si>
  <si>
    <t>湖南小檜山</t>
  </si>
  <si>
    <t>浪江町　</t>
  </si>
  <si>
    <t>会津　　　　坂下町</t>
  </si>
  <si>
    <t>岩瀬郡鏡石町</t>
  </si>
  <si>
    <t xml:space="preserve"> 計</t>
  </si>
  <si>
    <t>計</t>
  </si>
  <si>
    <t>販売センター</t>
  </si>
  <si>
    <t>産経</t>
  </si>
  <si>
    <t>毎民白河東</t>
  </si>
  <si>
    <t>販売ｾﾝﾀｰ</t>
  </si>
  <si>
    <t>毎民掛田</t>
  </si>
  <si>
    <t>毎民高橋</t>
  </si>
  <si>
    <t>毎民ﾆｭｰﾀｳﾝ</t>
  </si>
  <si>
    <t>朝日ﾆｭｰﾀｳﾝ</t>
  </si>
  <si>
    <t>毎民菅原</t>
  </si>
  <si>
    <t>朝日泉</t>
  </si>
  <si>
    <t>読売堀</t>
  </si>
  <si>
    <t>毎民小田桐</t>
  </si>
  <si>
    <t>読売大川原</t>
  </si>
  <si>
    <t>毎民販売</t>
  </si>
  <si>
    <t>毎民販売</t>
  </si>
  <si>
    <t>毎民阿部</t>
  </si>
  <si>
    <t>村上(日立木)</t>
  </si>
  <si>
    <t>毎民日新</t>
  </si>
  <si>
    <t>毎民門田</t>
  </si>
  <si>
    <t>毎民一箕</t>
  </si>
  <si>
    <t>毎民北部</t>
  </si>
  <si>
    <t>西部小山田</t>
  </si>
  <si>
    <t>西部大槻</t>
  </si>
  <si>
    <r>
      <t>朝日南部</t>
    </r>
    <r>
      <rPr>
        <sz val="8"/>
        <rFont val="ＭＳ Ｐ明朝"/>
        <family val="1"/>
      </rPr>
      <t>※1</t>
    </r>
  </si>
  <si>
    <t>守山馬場</t>
  </si>
  <si>
    <t>柳橋桑島</t>
  </si>
  <si>
    <t>三宅春日</t>
  </si>
  <si>
    <t>三宅岡山</t>
  </si>
  <si>
    <t>三宅森合</t>
  </si>
  <si>
    <t>三宅渡利</t>
  </si>
  <si>
    <t>三宅大森</t>
  </si>
  <si>
    <t>三宅西中央</t>
  </si>
  <si>
    <t>三宅吾妻</t>
  </si>
  <si>
    <t>読売中央</t>
  </si>
  <si>
    <t>読売渡利</t>
  </si>
  <si>
    <t>読売東部</t>
  </si>
  <si>
    <t>読売西部</t>
  </si>
  <si>
    <t>読売南部</t>
  </si>
  <si>
    <t>読売笹谷</t>
  </si>
  <si>
    <t>読売須南</t>
  </si>
  <si>
    <t>木部本店</t>
  </si>
  <si>
    <t>木部北部</t>
  </si>
  <si>
    <t>木部南部</t>
  </si>
  <si>
    <t>野沢根本</t>
  </si>
  <si>
    <t>野沢船橋</t>
  </si>
  <si>
    <t>奥川井上</t>
  </si>
  <si>
    <t>毎民柴宮三穂田</t>
  </si>
  <si>
    <t>読売希望ヶ丘</t>
  </si>
  <si>
    <r>
      <t>読売</t>
    </r>
    <r>
      <rPr>
        <sz val="8"/>
        <rFont val="ＭＳ Ｐ明朝"/>
        <family val="1"/>
      </rPr>
      <t>郡山ｲﾝﾀｰ</t>
    </r>
  </si>
  <si>
    <t>読売東部</t>
  </si>
  <si>
    <t>読売北部</t>
  </si>
  <si>
    <t>読売西部</t>
  </si>
  <si>
    <t>読売三穂田</t>
  </si>
  <si>
    <t>読売中央</t>
  </si>
  <si>
    <t>読売大槻</t>
  </si>
  <si>
    <t>朝日金谷川</t>
  </si>
  <si>
    <t>毎民佐藤</t>
  </si>
  <si>
    <t>読売南部</t>
  </si>
  <si>
    <t>読売谷川瀬</t>
  </si>
  <si>
    <t>読売第二</t>
  </si>
  <si>
    <t>脇沢</t>
  </si>
  <si>
    <t>吉田</t>
  </si>
  <si>
    <t>読売城西</t>
  </si>
  <si>
    <r>
      <t>毎民本宮</t>
    </r>
    <r>
      <rPr>
        <sz val="8"/>
        <rFont val="ＭＳ Ｐ明朝"/>
        <family val="1"/>
      </rPr>
      <t>※2</t>
    </r>
  </si>
  <si>
    <t>久之浜</t>
  </si>
  <si>
    <t>飯舘村</t>
  </si>
  <si>
    <r>
      <t>毎民加藤</t>
    </r>
    <r>
      <rPr>
        <sz val="8"/>
        <rFont val="ＭＳ Ｐ明朝"/>
        <family val="1"/>
      </rPr>
      <t>※2</t>
    </r>
  </si>
  <si>
    <t>横田新聞販売</t>
  </si>
  <si>
    <t>毎民安積北部</t>
  </si>
  <si>
    <t>四倉</t>
  </si>
  <si>
    <t>泉崎村</t>
  </si>
  <si>
    <t>湖南斎藤</t>
  </si>
  <si>
    <t>田村市</t>
  </si>
  <si>
    <t>読売</t>
  </si>
  <si>
    <t>読売保原</t>
  </si>
  <si>
    <t>読売開成</t>
  </si>
  <si>
    <t>船田</t>
  </si>
  <si>
    <t>毎民安積南部※1</t>
  </si>
  <si>
    <t>毎民西部</t>
  </si>
  <si>
    <r>
      <t>毎民東部</t>
    </r>
    <r>
      <rPr>
        <sz val="8"/>
        <rFont val="ＭＳ Ｐ明朝"/>
        <family val="1"/>
      </rPr>
      <t>※1</t>
    </r>
  </si>
  <si>
    <r>
      <t>読売東部</t>
    </r>
    <r>
      <rPr>
        <sz val="8"/>
        <rFont val="ＭＳ Ｐ明朝"/>
        <family val="1"/>
      </rPr>
      <t>※1</t>
    </r>
  </si>
  <si>
    <r>
      <t>読売西部</t>
    </r>
    <r>
      <rPr>
        <sz val="8"/>
        <rFont val="ＭＳ Ｐ明朝"/>
        <family val="1"/>
      </rPr>
      <t>※2</t>
    </r>
  </si>
  <si>
    <r>
      <t>朝日北部</t>
    </r>
    <r>
      <rPr>
        <sz val="8"/>
        <rFont val="ＭＳ Ｐ明朝"/>
        <family val="1"/>
      </rPr>
      <t>※3</t>
    </r>
  </si>
  <si>
    <r>
      <t>朝日東部</t>
    </r>
    <r>
      <rPr>
        <sz val="8"/>
        <rFont val="ＭＳ Ｐ明朝"/>
        <family val="1"/>
      </rPr>
      <t>※4</t>
    </r>
  </si>
  <si>
    <t>読売いわき鹿島</t>
  </si>
  <si>
    <t>今野(津島)</t>
  </si>
  <si>
    <t>富沢(桃内)</t>
  </si>
  <si>
    <t>朝日会津若松</t>
  </si>
  <si>
    <r>
      <t>読売</t>
    </r>
    <r>
      <rPr>
        <sz val="8"/>
        <rFont val="ＭＳ Ｐ明朝"/>
        <family val="1"/>
      </rPr>
      <t>※3</t>
    </r>
  </si>
  <si>
    <t>佐藤(川桁)</t>
  </si>
  <si>
    <t>二瓶(翁島)</t>
  </si>
  <si>
    <t>白河佐藤</t>
  </si>
  <si>
    <t>※1　会津若松市北会津町を含む</t>
  </si>
  <si>
    <t>大越町</t>
  </si>
  <si>
    <t>滝根町</t>
  </si>
  <si>
    <t>小野町</t>
  </si>
  <si>
    <t>(旧)白河市  　　</t>
  </si>
  <si>
    <t>(旧)東村</t>
  </si>
  <si>
    <t>(旧)表郷村</t>
  </si>
  <si>
    <t>※新聞の完全な銘柄指定、地域指定はできませんのでご了承下さい。</t>
  </si>
  <si>
    <t>(旧)　　　　　　二本松市　　</t>
  </si>
  <si>
    <t>(旧)安達町</t>
  </si>
  <si>
    <t>(旧)岩代町</t>
  </si>
  <si>
    <t>(旧)東和町</t>
  </si>
  <si>
    <t>(旧)伊達町</t>
  </si>
  <si>
    <t>(旧)梁川町</t>
  </si>
  <si>
    <t>(旧)保原町</t>
  </si>
  <si>
    <t>(旧)霊山町</t>
  </si>
  <si>
    <t>※　新聞の完全な銘柄指定、地域指定はできませんのでご了承下さい。</t>
  </si>
  <si>
    <t>(旧)原町市</t>
  </si>
  <si>
    <t>南相馬市</t>
  </si>
  <si>
    <t>(旧)小高町</t>
  </si>
  <si>
    <t>(旧)鹿島町</t>
  </si>
  <si>
    <t>(旧)河東町</t>
  </si>
  <si>
    <t>(旧)塩川町</t>
  </si>
  <si>
    <t>(旧)山都町</t>
  </si>
  <si>
    <t>(旧)高郷村</t>
  </si>
  <si>
    <t>※ 新聞の完全な銘柄指定、地域指定はできませんのでご了承下さい。</t>
  </si>
  <si>
    <t>会津美里町</t>
  </si>
  <si>
    <t>伊達市</t>
  </si>
  <si>
    <t>○白河市</t>
  </si>
  <si>
    <t>○二本松市</t>
  </si>
  <si>
    <t>○伊達市</t>
  </si>
  <si>
    <t>○南相馬市</t>
  </si>
  <si>
    <t>○会津若松市</t>
  </si>
  <si>
    <t>○喜多方市</t>
  </si>
  <si>
    <t>（旧)喜多方市</t>
  </si>
  <si>
    <t>※2　河沼郡湯川村の一部を含む</t>
  </si>
  <si>
    <t>読売塩田</t>
  </si>
  <si>
    <t>※1　二本松市の（旧）安達町の一部を含む</t>
  </si>
  <si>
    <t>◎本宮市</t>
  </si>
  <si>
    <t>南会津町</t>
  </si>
  <si>
    <t>福島県</t>
  </si>
  <si>
    <t>※1　石川郡玉川村の一部を含む</t>
  </si>
  <si>
    <t>※3　岩瀬郡天栄村の一部を含む</t>
  </si>
  <si>
    <t>※2　岩瀬郡鏡石町の一部、天栄村の一部を含む</t>
  </si>
  <si>
    <t>※4　岩瀬郡鏡石町の一部、石川郡玉川村の一部を含む</t>
  </si>
  <si>
    <t>本宮市</t>
  </si>
  <si>
    <t>須賀川市と西白河郡に含まれる</t>
  </si>
  <si>
    <t>読売大川原</t>
  </si>
  <si>
    <t>(旧)本宮町</t>
  </si>
  <si>
    <t>郡山桑野</t>
  </si>
  <si>
    <t>郡山片平</t>
  </si>
  <si>
    <t>※1　須賀川市の一部を含む</t>
  </si>
  <si>
    <t>河北</t>
  </si>
  <si>
    <r>
      <t>舞木伊藤</t>
    </r>
    <r>
      <rPr>
        <sz val="8"/>
        <rFont val="ＭＳ Ｐ明朝"/>
        <family val="1"/>
      </rPr>
      <t>※2</t>
    </r>
  </si>
  <si>
    <t>※5　岩瀬郡天栄村の一部、須賀川市の一部を含む</t>
  </si>
  <si>
    <t>※6　田村郡三春町の一部を含む</t>
  </si>
  <si>
    <t>※7　田村市都路町を含む</t>
  </si>
  <si>
    <t>※10　郡山市西田町、田村市船引町の一部を含む</t>
  </si>
  <si>
    <r>
      <t>毎民鏡石</t>
    </r>
    <r>
      <rPr>
        <sz val="8"/>
        <rFont val="ＭＳ Ｐ明朝"/>
        <family val="1"/>
      </rPr>
      <t>※5</t>
    </r>
  </si>
  <si>
    <r>
      <t xml:space="preserve">ＪＡたむら </t>
    </r>
    <r>
      <rPr>
        <sz val="8"/>
        <rFont val="ＭＳ Ｐ明朝"/>
        <family val="1"/>
      </rPr>
      <t>※6</t>
    </r>
  </si>
  <si>
    <r>
      <t>毎民東部</t>
    </r>
    <r>
      <rPr>
        <sz val="8"/>
        <rFont val="ＭＳ Ｐ明朝"/>
        <family val="1"/>
      </rPr>
      <t>※8</t>
    </r>
  </si>
  <si>
    <t>※11　石川郡平田村の一部を含む</t>
  </si>
  <si>
    <t>※9　田村市船引町の一部を含む</t>
  </si>
  <si>
    <t>柳川（伏黒）</t>
  </si>
  <si>
    <t>鈴木　　　</t>
  </si>
  <si>
    <t>※2　田村郡三春町の一部を含む</t>
  </si>
  <si>
    <t>菅野（伏黒）</t>
  </si>
  <si>
    <t>代理店名</t>
  </si>
  <si>
    <t>総枚数</t>
  </si>
  <si>
    <r>
      <t>毎民南部</t>
    </r>
    <r>
      <rPr>
        <sz val="8"/>
        <rFont val="ＭＳ Ｐ明朝"/>
        <family val="1"/>
      </rPr>
      <t>※1</t>
    </r>
  </si>
  <si>
    <t>※4　福島市飯坂町東湯野地区を含む</t>
  </si>
  <si>
    <t>※3  喜多方市【（旧）塩川町、（旧）熱塩加納村】の一部、</t>
  </si>
  <si>
    <t>福島県</t>
  </si>
  <si>
    <t>市郡別集計</t>
  </si>
  <si>
    <t>毎日新聞</t>
  </si>
  <si>
    <t>朝日新聞</t>
  </si>
  <si>
    <t>読売新聞</t>
  </si>
  <si>
    <t>日経新聞</t>
  </si>
  <si>
    <t>産経新聞</t>
  </si>
  <si>
    <t>河北新報</t>
  </si>
  <si>
    <t>地区</t>
  </si>
  <si>
    <t>合計</t>
  </si>
  <si>
    <t>福島民報</t>
  </si>
  <si>
    <t>福島民友</t>
  </si>
  <si>
    <t>瀬上</t>
  </si>
  <si>
    <t>仙台市若林区卸町東３丁目４-１  〒984-0002</t>
  </si>
  <si>
    <t xml:space="preserve"> </t>
  </si>
  <si>
    <t xml:space="preserve"> Ｔｅｌ   ０２２－３９０－７３２２</t>
  </si>
  <si>
    <t xml:space="preserve"> Ｆａｘ  ０２２－３９０－７８２２</t>
  </si>
  <si>
    <t>http://www.kahoku-orikomi.co.jp</t>
  </si>
  <si>
    <t>毎民郡山駅西Ｃ</t>
  </si>
  <si>
    <t>《毎民桑野》①計</t>
  </si>
  <si>
    <t>郡山市①</t>
  </si>
  <si>
    <t>郡山市②</t>
  </si>
  <si>
    <t>郡山市（①～②）計</t>
  </si>
  <si>
    <t>ASA福島西部</t>
  </si>
  <si>
    <t>ASA福島南部</t>
  </si>
  <si>
    <r>
      <t>朝日二本松</t>
    </r>
    <r>
      <rPr>
        <sz val="8"/>
        <rFont val="ＭＳ Ｐ明朝"/>
        <family val="1"/>
      </rPr>
      <t>※1</t>
    </r>
  </si>
  <si>
    <t>読売麓山</t>
  </si>
  <si>
    <t>YC会津坂下</t>
  </si>
  <si>
    <t>広告主名</t>
  </si>
  <si>
    <t>毎民富久山</t>
  </si>
  <si>
    <t>部　数</t>
  </si>
  <si>
    <t>頁枚数</t>
  </si>
  <si>
    <t>※1　日和田町を含む</t>
  </si>
  <si>
    <t>※1　西白河郡西郷村を含む</t>
  </si>
  <si>
    <t>※5　白河市（旧）東村の一部を含む</t>
  </si>
  <si>
    <t>読売勿来</t>
  </si>
  <si>
    <t>ASA福島中央</t>
  </si>
  <si>
    <t>毎民販売C</t>
  </si>
  <si>
    <t>※ 会津若松市の一部エリアが大沼郡会津美里町エリアに含まれていますのでご注意ください。</t>
  </si>
  <si>
    <t>毎民東福島</t>
  </si>
  <si>
    <t>サイズ</t>
  </si>
  <si>
    <t>郡山市</t>
  </si>
  <si>
    <t>白河市</t>
  </si>
  <si>
    <t>二本松市</t>
  </si>
  <si>
    <t>福島市</t>
  </si>
  <si>
    <t>いわき市</t>
  </si>
  <si>
    <t>相馬市</t>
  </si>
  <si>
    <t>会津若松市</t>
  </si>
  <si>
    <t>喜多方市</t>
  </si>
  <si>
    <t>市計</t>
  </si>
  <si>
    <t>田村郡</t>
  </si>
  <si>
    <t>西白河郡</t>
  </si>
  <si>
    <t>石川郡</t>
  </si>
  <si>
    <t>東白川郡</t>
  </si>
  <si>
    <t>岩瀬郡</t>
  </si>
  <si>
    <t>伊達郡</t>
  </si>
  <si>
    <t>双葉郡</t>
  </si>
  <si>
    <t>耶麻郡</t>
  </si>
  <si>
    <t>大沼郡</t>
  </si>
  <si>
    <t>河沼郡</t>
  </si>
  <si>
    <t>南会津郡</t>
  </si>
  <si>
    <t>郡計</t>
  </si>
  <si>
    <t>福島県合計</t>
  </si>
  <si>
    <t>地　区</t>
  </si>
  <si>
    <t>販売店</t>
  </si>
  <si>
    <t>総　数</t>
  </si>
  <si>
    <t>毎　日</t>
  </si>
  <si>
    <t>朝　日</t>
  </si>
  <si>
    <t>読　売</t>
  </si>
  <si>
    <t>日　経</t>
  </si>
  <si>
    <t>他　紙</t>
  </si>
  <si>
    <t>折込部数</t>
  </si>
  <si>
    <t>平</t>
  </si>
  <si>
    <r>
      <t>《毎民木部》</t>
    </r>
    <r>
      <rPr>
        <sz val="8"/>
        <color indexed="61"/>
        <rFont val="ＭＳ Ｐ明朝"/>
        <family val="1"/>
      </rPr>
      <t>①</t>
    </r>
    <r>
      <rPr>
        <sz val="8"/>
        <rFont val="ＭＳ Ｐ明朝"/>
        <family val="1"/>
      </rPr>
      <t>計</t>
    </r>
  </si>
  <si>
    <t>好間</t>
  </si>
  <si>
    <t>矢沢</t>
  </si>
  <si>
    <t>内郷</t>
  </si>
  <si>
    <t>常磐</t>
  </si>
  <si>
    <t>泉</t>
  </si>
  <si>
    <r>
      <t>②</t>
    </r>
    <r>
      <rPr>
        <sz val="10"/>
        <rFont val="ＭＳ Ｐ明朝"/>
        <family val="1"/>
      </rPr>
      <t>小計</t>
    </r>
  </si>
  <si>
    <t>植田</t>
  </si>
  <si>
    <t>錦</t>
  </si>
  <si>
    <t>勿来</t>
  </si>
  <si>
    <t>小名浜</t>
  </si>
  <si>
    <t>江名</t>
  </si>
  <si>
    <t>村山</t>
  </si>
  <si>
    <t>豊間</t>
  </si>
  <si>
    <t>今橋</t>
  </si>
  <si>
    <t>上遠野</t>
  </si>
  <si>
    <t>西山</t>
  </si>
  <si>
    <t>鈴木</t>
  </si>
  <si>
    <t>平夏井</t>
  </si>
  <si>
    <t>坂本</t>
  </si>
  <si>
    <t>草野</t>
  </si>
  <si>
    <t>松田</t>
  </si>
  <si>
    <t>小川郷</t>
  </si>
  <si>
    <t>松本</t>
  </si>
  <si>
    <t>川前</t>
  </si>
  <si>
    <r>
      <t>③</t>
    </r>
    <r>
      <rPr>
        <sz val="10"/>
        <rFont val="ＭＳ Ｐ明朝"/>
        <family val="1"/>
      </rPr>
      <t>小計</t>
    </r>
  </si>
  <si>
    <r>
      <t>いわき市（</t>
    </r>
    <r>
      <rPr>
        <sz val="10"/>
        <color indexed="61"/>
        <rFont val="ＭＳ Ｐ明朝"/>
        <family val="1"/>
      </rPr>
      <t>①+②+③</t>
    </r>
    <r>
      <rPr>
        <sz val="10"/>
        <rFont val="ＭＳ Ｐ明朝"/>
        <family val="1"/>
      </rPr>
      <t>）計</t>
    </r>
  </si>
  <si>
    <t>日立木</t>
  </si>
  <si>
    <t>相馬</t>
  </si>
  <si>
    <t>広野町</t>
  </si>
  <si>
    <t>富岡町</t>
  </si>
  <si>
    <t>稲元</t>
  </si>
  <si>
    <r>
      <t>村井</t>
    </r>
    <r>
      <rPr>
        <sz val="8"/>
        <rFont val="ＭＳ Ｐ明朝"/>
        <family val="1"/>
      </rPr>
      <t>（夜の森）</t>
    </r>
  </si>
  <si>
    <t>大熊町</t>
  </si>
  <si>
    <t>大竹</t>
  </si>
  <si>
    <t>金沢</t>
  </si>
  <si>
    <t>川内村</t>
  </si>
  <si>
    <t>新地町</t>
  </si>
  <si>
    <t>新谷</t>
  </si>
  <si>
    <t>会津若松</t>
  </si>
  <si>
    <t>福島市　</t>
  </si>
  <si>
    <t>サンケイ</t>
  </si>
  <si>
    <r>
      <t>②</t>
    </r>
    <r>
      <rPr>
        <sz val="10"/>
        <rFont val="ＭＳ Ｐ明朝"/>
        <family val="1"/>
      </rPr>
      <t>小計</t>
    </r>
  </si>
  <si>
    <t>飯坂</t>
  </si>
  <si>
    <t>松川</t>
  </si>
  <si>
    <t>立子山</t>
  </si>
  <si>
    <t>小国</t>
  </si>
  <si>
    <t>③計</t>
  </si>
  <si>
    <t>福島市（①+②+③）計</t>
  </si>
  <si>
    <t>桑折町</t>
  </si>
  <si>
    <t>榊</t>
  </si>
  <si>
    <t>浅野</t>
  </si>
  <si>
    <t>国見町</t>
  </si>
  <si>
    <t>大友</t>
  </si>
  <si>
    <t>川俣町</t>
  </si>
  <si>
    <t>《毎民西部》②計</t>
  </si>
  <si>
    <t>③計</t>
  </si>
  <si>
    <t>④計</t>
  </si>
  <si>
    <t>毎民南部</t>
  </si>
  <si>
    <t>読売瀬上</t>
  </si>
  <si>
    <t>(旧)飯野町</t>
  </si>
  <si>
    <t>毎民内郷</t>
  </si>
  <si>
    <t>朝日小名浜</t>
  </si>
  <si>
    <t>読売五月町</t>
  </si>
  <si>
    <t>三宅豊田町</t>
  </si>
  <si>
    <t>※6　石川郡平田村の一部、石川郡玉川村の一部を含む</t>
  </si>
  <si>
    <t>※7　石川郡平田村の一部、石川郡浅川町の一部を含む</t>
  </si>
  <si>
    <t>※8  東白川郡棚倉町の一部を含む</t>
  </si>
  <si>
    <t>販売Ｃ</t>
  </si>
  <si>
    <t>ＡＳＡ内郷は朝日平中央、朝日湯本に統合されました。（H24.8.27）</t>
  </si>
  <si>
    <t>三春集報社※10</t>
  </si>
  <si>
    <t>※4　岩瀬郡天栄村の一部、白河市（旧）大信村、西白河郡中島村を含む</t>
  </si>
  <si>
    <t>※2　安達郡大玉村を含む（旧）白沢村を含む</t>
  </si>
  <si>
    <t>※3　伊達市の（旧）霊山町の一部を含む</t>
  </si>
  <si>
    <t>※1　二本松市の(旧)安達町の一部を含む　</t>
  </si>
  <si>
    <r>
      <t>塔寺渡辺</t>
    </r>
    <r>
      <rPr>
        <sz val="8"/>
        <rFont val="ＭＳ Ｐ明朝"/>
        <family val="1"/>
      </rPr>
      <t>※3</t>
    </r>
  </si>
  <si>
    <r>
      <t>田島毎民</t>
    </r>
    <r>
      <rPr>
        <sz val="8"/>
        <rFont val="ＭＳ Ｐ明朝"/>
        <family val="1"/>
      </rPr>
      <t>※5</t>
    </r>
  </si>
  <si>
    <t>※6 南会津郡桧枝岐村を含む</t>
  </si>
  <si>
    <r>
      <t>南郷本橋</t>
    </r>
    <r>
      <rPr>
        <sz val="8"/>
        <rFont val="ＭＳ Ｐ明朝"/>
        <family val="1"/>
      </rPr>
      <t>※7</t>
    </r>
  </si>
  <si>
    <t>※3  喜多方市の（旧）高郷村の一部を含む</t>
  </si>
  <si>
    <t>※7 南会津郡只見町の一部を含む</t>
  </si>
  <si>
    <t xml:space="preserve">  ※4 河沼郡会津坂下町の一部を含む</t>
  </si>
  <si>
    <t xml:space="preserve">  ※5 南会津郡南会津町の（旧）舘岩村を含む</t>
  </si>
  <si>
    <t>朝日富久山と朝日西部は統合し、朝日新西部となりました（Ｈ25.4.30）</t>
  </si>
  <si>
    <t>ＹＣ小野</t>
  </si>
  <si>
    <t>※8  田村市滝根町の一部、田村市船引町の一部を含む</t>
  </si>
  <si>
    <r>
      <t>ＹＣ二本松</t>
    </r>
    <r>
      <rPr>
        <sz val="8"/>
        <rFont val="ＭＳ Ｐ明朝"/>
        <family val="1"/>
      </rPr>
      <t>※1</t>
    </r>
  </si>
  <si>
    <t>読売だいもん※5</t>
  </si>
  <si>
    <t>毎民郡山中央</t>
  </si>
  <si>
    <t>※2　福島市立子山の一部、二本松市(旧)東和町の一部を含む</t>
  </si>
  <si>
    <r>
      <t>YC大越</t>
    </r>
    <r>
      <rPr>
        <sz val="8"/>
        <rFont val="ＭＳ Ｐ明朝"/>
        <family val="1"/>
      </rPr>
      <t>※9</t>
    </r>
  </si>
  <si>
    <t>早川</t>
  </si>
  <si>
    <t>三宅北部</t>
  </si>
  <si>
    <t>三宅郷野目</t>
  </si>
  <si>
    <t>三宅蓬莱</t>
  </si>
  <si>
    <t>岡田</t>
  </si>
  <si>
    <t>ASA福島北部</t>
  </si>
  <si>
    <t>佐藤 H27.3.1５廃店</t>
  </si>
  <si>
    <r>
      <t>石井</t>
    </r>
    <r>
      <rPr>
        <sz val="8"/>
        <rFont val="ＭＳ Ｐ明朝"/>
        <family val="1"/>
      </rPr>
      <t>※12</t>
    </r>
  </si>
  <si>
    <t>※12　二本松市の一部を含む</t>
  </si>
  <si>
    <t>※2　草野地区含む</t>
  </si>
  <si>
    <r>
      <t>読売小山田</t>
    </r>
    <r>
      <rPr>
        <sz val="8"/>
        <rFont val="ＭＳ Ｐ明朝"/>
        <family val="1"/>
      </rPr>
      <t>※2</t>
    </r>
  </si>
  <si>
    <r>
      <t>馬場</t>
    </r>
    <r>
      <rPr>
        <sz val="8"/>
        <rFont val="ＭＳ Ｐ明朝"/>
        <family val="1"/>
      </rPr>
      <t>(朝日地区)</t>
    </r>
  </si>
  <si>
    <t>ＡＳＡ四倉は朝日平東に統合されました。（H27.12.1）</t>
  </si>
  <si>
    <t>成田</t>
  </si>
  <si>
    <t>※1　銘柄指定をすると土湯には折込まれません</t>
  </si>
  <si>
    <t>徳田(大戸町)</t>
  </si>
  <si>
    <t>朝日北部は朝日新西部と統合し、朝日中央となりました（Ｈ28.6.2）</t>
  </si>
  <si>
    <r>
      <t>朝日中央</t>
    </r>
    <r>
      <rPr>
        <sz val="8"/>
        <rFont val="ＭＳ Ｐ明朝"/>
        <family val="1"/>
      </rPr>
      <t>※3</t>
    </r>
  </si>
  <si>
    <r>
      <t>朝日開成</t>
    </r>
    <r>
      <rPr>
        <sz val="8"/>
        <rFont val="ＭＳ Ｐ明朝"/>
        <family val="1"/>
      </rPr>
      <t>※4</t>
    </r>
  </si>
  <si>
    <t>※3　旧朝日北部、旧朝日新西部の一部、朝日開成の一部を含む</t>
  </si>
  <si>
    <t>※4　旧朝日新西部の一部を含む</t>
  </si>
  <si>
    <r>
      <t>読売富久山</t>
    </r>
    <r>
      <rPr>
        <sz val="6"/>
        <rFont val="ＭＳ Ｐ明朝"/>
        <family val="1"/>
      </rPr>
      <t>※1</t>
    </r>
  </si>
  <si>
    <r>
      <t>木部東部</t>
    </r>
    <r>
      <rPr>
        <sz val="8"/>
        <rFont val="ＭＳ Ｐ明朝"/>
        <family val="1"/>
      </rPr>
      <t>※2</t>
    </r>
  </si>
  <si>
    <r>
      <t>朝日平中央</t>
    </r>
    <r>
      <rPr>
        <sz val="8"/>
        <rFont val="ＭＳ Ｐ明朝"/>
        <family val="1"/>
      </rPr>
      <t>※1</t>
    </r>
  </si>
  <si>
    <r>
      <t>朝日平東</t>
    </r>
    <r>
      <rPr>
        <sz val="8"/>
        <rFont val="ＭＳ Ｐ明朝"/>
        <family val="1"/>
      </rPr>
      <t>※3</t>
    </r>
  </si>
  <si>
    <r>
      <t>読売中央</t>
    </r>
    <r>
      <rPr>
        <sz val="8"/>
        <rFont val="ＭＳ Ｐ明朝"/>
        <family val="1"/>
      </rPr>
      <t>※1</t>
    </r>
  </si>
  <si>
    <r>
      <t>読売東部</t>
    </r>
    <r>
      <rPr>
        <sz val="8"/>
        <rFont val="ＭＳ Ｐ明朝"/>
        <family val="1"/>
      </rPr>
      <t>※2</t>
    </r>
  </si>
  <si>
    <r>
      <t>読売</t>
    </r>
    <r>
      <rPr>
        <sz val="8"/>
        <rFont val="ＭＳ Ｐ明朝"/>
        <family val="1"/>
      </rPr>
      <t>※1</t>
    </r>
  </si>
  <si>
    <r>
      <t>朝日湯本</t>
    </r>
    <r>
      <rPr>
        <sz val="8"/>
        <rFont val="ＭＳ Ｐ明朝"/>
        <family val="1"/>
      </rPr>
      <t>※1</t>
    </r>
  </si>
  <si>
    <r>
      <t>読売第一</t>
    </r>
    <r>
      <rPr>
        <sz val="8"/>
        <rFont val="ＭＳ Ｐ明朝"/>
        <family val="1"/>
      </rPr>
      <t>※1</t>
    </r>
  </si>
  <si>
    <r>
      <t>朝日二階堂</t>
    </r>
    <r>
      <rPr>
        <sz val="8"/>
        <rFont val="ＭＳ Ｐ明朝"/>
        <family val="1"/>
      </rPr>
      <t>※１</t>
    </r>
  </si>
  <si>
    <r>
      <t>毎民四倉販売C</t>
    </r>
    <r>
      <rPr>
        <sz val="8"/>
        <rFont val="ＭＳ Ｐ明朝"/>
        <family val="1"/>
      </rPr>
      <t>※2</t>
    </r>
  </si>
  <si>
    <t>※１　植田朝日二階堂は、錦も含む</t>
  </si>
  <si>
    <t>毎民東部玉川</t>
  </si>
  <si>
    <r>
      <t>金子</t>
    </r>
    <r>
      <rPr>
        <sz val="8"/>
        <rFont val="ＭＳ Ｐ明朝"/>
        <family val="1"/>
      </rPr>
      <t>※2</t>
    </r>
  </si>
  <si>
    <r>
      <t>伊南星</t>
    </r>
    <r>
      <rPr>
        <sz val="8"/>
        <rFont val="ＭＳ Ｐ明朝"/>
        <family val="1"/>
      </rPr>
      <t>※6</t>
    </r>
  </si>
  <si>
    <r>
      <t>毎民</t>
    </r>
    <r>
      <rPr>
        <sz val="8"/>
        <rFont val="ＭＳ Ｐ明朝"/>
        <family val="1"/>
      </rPr>
      <t>※4</t>
    </r>
  </si>
  <si>
    <r>
      <t>長島</t>
    </r>
    <r>
      <rPr>
        <sz val="8"/>
        <rFont val="ＭＳ Ｐ明朝"/>
        <family val="1"/>
      </rPr>
      <t>※4</t>
    </r>
  </si>
  <si>
    <r>
      <t>佐藤</t>
    </r>
    <r>
      <rPr>
        <sz val="8"/>
        <rFont val="ＭＳ Ｐ明朝"/>
        <family val="1"/>
      </rPr>
      <t>※5</t>
    </r>
  </si>
  <si>
    <r>
      <t>斉藤</t>
    </r>
    <r>
      <rPr>
        <sz val="8"/>
        <rFont val="ＭＳ Ｐ明朝"/>
        <family val="1"/>
      </rPr>
      <t>※6</t>
    </r>
  </si>
  <si>
    <r>
      <t>伊藤</t>
    </r>
    <r>
      <rPr>
        <sz val="8"/>
        <rFont val="ＭＳ Ｐ明朝"/>
        <family val="1"/>
      </rPr>
      <t>※4</t>
    </r>
  </si>
  <si>
    <r>
      <t>田中</t>
    </r>
    <r>
      <rPr>
        <sz val="8"/>
        <rFont val="ＭＳ Ｐ明朝"/>
        <family val="1"/>
      </rPr>
      <t>※4</t>
    </r>
  </si>
  <si>
    <r>
      <t>柳川</t>
    </r>
    <r>
      <rPr>
        <sz val="8"/>
        <rFont val="ＭＳ Ｐ明朝"/>
        <family val="1"/>
      </rPr>
      <t>※4</t>
    </r>
  </si>
  <si>
    <r>
      <t>毎民岩瀬</t>
    </r>
    <r>
      <rPr>
        <sz val="8"/>
        <rFont val="ＭＳ Ｐ明朝"/>
        <family val="1"/>
      </rPr>
      <t>※1</t>
    </r>
  </si>
  <si>
    <r>
      <t>読売松川</t>
    </r>
    <r>
      <rPr>
        <sz val="8"/>
        <rFont val="ＭＳ Ｐ明朝"/>
        <family val="1"/>
      </rPr>
      <t>※1</t>
    </r>
  </si>
  <si>
    <r>
      <t>高橋</t>
    </r>
    <r>
      <rPr>
        <sz val="8"/>
        <rFont val="ＭＳ Ｐ明朝"/>
        <family val="1"/>
      </rPr>
      <t>※2</t>
    </r>
  </si>
  <si>
    <r>
      <t>YC飯野</t>
    </r>
    <r>
      <rPr>
        <sz val="8"/>
        <rFont val="ＭＳ Ｐ明朝"/>
        <family val="1"/>
      </rPr>
      <t>※2</t>
    </r>
  </si>
  <si>
    <r>
      <t>小国菅野</t>
    </r>
    <r>
      <rPr>
        <sz val="8"/>
        <rFont val="ＭＳ Ｐ明朝"/>
        <family val="1"/>
      </rPr>
      <t>※3</t>
    </r>
  </si>
  <si>
    <r>
      <t>永沼</t>
    </r>
    <r>
      <rPr>
        <sz val="8"/>
        <rFont val="ＭＳ Ｐ明朝"/>
        <family val="1"/>
      </rPr>
      <t>※5</t>
    </r>
  </si>
  <si>
    <r>
      <t>三宅西部</t>
    </r>
    <r>
      <rPr>
        <sz val="8"/>
        <rFont val="ＭＳ Ｐ明朝"/>
        <family val="1"/>
      </rPr>
      <t>※1</t>
    </r>
  </si>
  <si>
    <r>
      <t>伊勢</t>
    </r>
    <r>
      <rPr>
        <sz val="8"/>
        <rFont val="ＭＳ Ｐ明朝"/>
        <family val="1"/>
      </rPr>
      <t>※2</t>
    </r>
  </si>
  <si>
    <r>
      <t>古川</t>
    </r>
    <r>
      <rPr>
        <sz val="8"/>
        <rFont val="ＭＳ Ｐ明朝"/>
        <family val="1"/>
      </rPr>
      <t>※2</t>
    </r>
  </si>
  <si>
    <r>
      <t>舞木</t>
    </r>
    <r>
      <rPr>
        <sz val="8"/>
        <rFont val="ＭＳ Ｐ明朝"/>
        <family val="1"/>
      </rPr>
      <t>※11</t>
    </r>
  </si>
  <si>
    <t>　　　 双葉郡葛尾村の一部を含む</t>
  </si>
  <si>
    <r>
      <t>朝日平西</t>
    </r>
    <r>
      <rPr>
        <sz val="8"/>
        <rFont val="ＭＳ Ｐ明朝"/>
        <family val="1"/>
      </rPr>
      <t>※1</t>
    </r>
  </si>
  <si>
    <r>
      <t>読売東口</t>
    </r>
    <r>
      <rPr>
        <sz val="6"/>
        <rFont val="ＭＳ Ｐ明朝"/>
        <family val="1"/>
      </rPr>
      <t>※2</t>
    </r>
  </si>
  <si>
    <r>
      <t>読売北部</t>
    </r>
    <r>
      <rPr>
        <sz val="6"/>
        <rFont val="ＭＳ Ｐ明朝"/>
        <family val="1"/>
      </rPr>
      <t>※2</t>
    </r>
  </si>
  <si>
    <t>熱海販売センター</t>
  </si>
  <si>
    <r>
      <t>鈴木</t>
    </r>
    <r>
      <rPr>
        <sz val="6"/>
        <rFont val="ＭＳ Ｐ明朝"/>
        <family val="1"/>
      </rPr>
      <t>※10</t>
    </r>
  </si>
  <si>
    <r>
      <t>近藤</t>
    </r>
    <r>
      <rPr>
        <sz val="6"/>
        <rFont val="ＭＳ Ｐ明朝"/>
        <family val="1"/>
      </rPr>
      <t>※10</t>
    </r>
  </si>
  <si>
    <r>
      <t>毎民二本松</t>
    </r>
    <r>
      <rPr>
        <sz val="8"/>
        <rFont val="ＭＳ Ｐ明朝"/>
        <family val="1"/>
      </rPr>
      <t>※1</t>
    </r>
  </si>
  <si>
    <t>朝日勿来</t>
  </si>
  <si>
    <r>
      <t>朝日</t>
    </r>
    <r>
      <rPr>
        <sz val="8"/>
        <rFont val="ＭＳ Ｐ明朝"/>
        <family val="1"/>
      </rPr>
      <t>※2</t>
    </r>
  </si>
  <si>
    <t>渡部</t>
  </si>
  <si>
    <r>
      <t>高田金田</t>
    </r>
    <r>
      <rPr>
        <sz val="8"/>
        <rFont val="ＭＳ Ｐ明朝"/>
        <family val="1"/>
      </rPr>
      <t>※7</t>
    </r>
  </si>
  <si>
    <r>
      <t>高田和須津</t>
    </r>
    <r>
      <rPr>
        <sz val="8"/>
        <rFont val="ＭＳ Ｐ明朝"/>
        <family val="1"/>
      </rPr>
      <t>※7</t>
    </r>
  </si>
  <si>
    <r>
      <t>本郷渡部</t>
    </r>
    <r>
      <rPr>
        <sz val="8"/>
        <rFont val="ＭＳ Ｐ明朝"/>
        <family val="1"/>
      </rPr>
      <t>※7</t>
    </r>
  </si>
  <si>
    <r>
      <t>新鶴石黒</t>
    </r>
    <r>
      <rPr>
        <sz val="8"/>
        <rFont val="ＭＳ Ｐ明朝"/>
        <family val="1"/>
      </rPr>
      <t>※7</t>
    </r>
  </si>
  <si>
    <t>※2　旧読売東部の一部を含む</t>
  </si>
  <si>
    <t>※5　旧読売東部の一部を含む</t>
  </si>
  <si>
    <r>
      <t>読売安積</t>
    </r>
    <r>
      <rPr>
        <sz val="8"/>
        <rFont val="ＭＳ Ｐ明朝"/>
        <family val="1"/>
      </rPr>
      <t>※5</t>
    </r>
  </si>
  <si>
    <r>
      <t>酒井</t>
    </r>
    <r>
      <rPr>
        <sz val="8"/>
        <rFont val="ＭＳ Ｐ明朝"/>
        <family val="1"/>
      </rPr>
      <t>※6</t>
    </r>
  </si>
  <si>
    <t>※3　西白河郡西郷村、旧表郷村、旧東村、東白川郡棚倉町の一部を含む</t>
  </si>
  <si>
    <t>※9  白河市の一部を含む</t>
  </si>
  <si>
    <t>※ 会津若松市に漏れなく折込する時には､上記合計数に+2000部必要です｡</t>
  </si>
  <si>
    <t>※7  会津若松市北会津町を含む</t>
  </si>
  <si>
    <t>※6  耶麻郡北塩原村の一部を含む</t>
  </si>
  <si>
    <t>※1  喜多方市の（旧）塩川町の一部を含む</t>
  </si>
  <si>
    <t xml:space="preserve">       耶麻郡北塩原村の一部を含む</t>
  </si>
  <si>
    <t>※4 河沼郡湯川村、会津若松市の（旧）河東町の一部を含む</t>
  </si>
  <si>
    <t>※5  喜多方市の（旧）高郷村の一部を含む</t>
  </si>
  <si>
    <t>※10　東白川郡棚倉町、矢祭町の一部を含む</t>
  </si>
  <si>
    <r>
      <t xml:space="preserve">毎民柳沼 </t>
    </r>
    <r>
      <rPr>
        <sz val="6"/>
        <rFont val="ＭＳ Ｐ明朝"/>
        <family val="1"/>
      </rPr>
      <t>※1</t>
    </r>
  </si>
  <si>
    <r>
      <t>読売中村</t>
    </r>
    <r>
      <rPr>
        <sz val="6"/>
        <rFont val="ＭＳ Ｐ明朝"/>
        <family val="1"/>
      </rPr>
      <t>※2</t>
    </r>
  </si>
  <si>
    <r>
      <t>読売新白河</t>
    </r>
    <r>
      <rPr>
        <sz val="6"/>
        <rFont val="ＭＳ Ｐ明朝"/>
        <family val="1"/>
      </rPr>
      <t>※1</t>
    </r>
  </si>
  <si>
    <r>
      <t>朝日庄司</t>
    </r>
    <r>
      <rPr>
        <sz val="6"/>
        <rFont val="ＭＳ Ｐ明朝"/>
        <family val="1"/>
      </rPr>
      <t>※3</t>
    </r>
  </si>
  <si>
    <r>
      <t>鈴木</t>
    </r>
    <r>
      <rPr>
        <sz val="6"/>
        <rFont val="ＭＳ Ｐ明朝"/>
        <family val="1"/>
      </rPr>
      <t>※8</t>
    </r>
  </si>
  <si>
    <r>
      <t>中村</t>
    </r>
    <r>
      <rPr>
        <sz val="6"/>
        <rFont val="ＭＳ Ｐ明朝"/>
        <family val="1"/>
      </rPr>
      <t>※8</t>
    </r>
  </si>
  <si>
    <r>
      <t>渡辺</t>
    </r>
    <r>
      <rPr>
        <sz val="6"/>
        <rFont val="ＭＳ Ｐ明朝"/>
        <family val="1"/>
      </rPr>
      <t>※4</t>
    </r>
  </si>
  <si>
    <r>
      <t>販売センター</t>
    </r>
    <r>
      <rPr>
        <sz val="6"/>
        <rFont val="ＭＳ Ｐ明朝"/>
        <family val="1"/>
      </rPr>
      <t>※5</t>
    </r>
  </si>
  <si>
    <r>
      <t>朝日庄司</t>
    </r>
    <r>
      <rPr>
        <sz val="6"/>
        <rFont val="ＭＳ Ｐ明朝"/>
        <family val="1"/>
      </rPr>
      <t>※9</t>
    </r>
  </si>
  <si>
    <r>
      <t>YC石川</t>
    </r>
    <r>
      <rPr>
        <sz val="6"/>
        <rFont val="ＭＳ Ｐ明朝"/>
        <family val="1"/>
      </rPr>
      <t>※6</t>
    </r>
  </si>
  <si>
    <r>
      <t>高橋</t>
    </r>
    <r>
      <rPr>
        <sz val="6"/>
        <rFont val="ＭＳ Ｐ明朝"/>
        <family val="1"/>
      </rPr>
      <t>※7</t>
    </r>
  </si>
  <si>
    <r>
      <t>山野辺</t>
    </r>
    <r>
      <rPr>
        <sz val="6"/>
        <rFont val="ＭＳ Ｐ明朝"/>
        <family val="1"/>
      </rPr>
      <t>※8</t>
    </r>
  </si>
  <si>
    <t>立子山勇屋</t>
  </si>
  <si>
    <t>※1 内郷も含む</t>
  </si>
  <si>
    <t>※2 草野地区含む</t>
  </si>
  <si>
    <t>※3 草野地区、四倉地区含む</t>
  </si>
  <si>
    <t>※2　喜多方市の（旧）熱塩加納村、耶麻郡北塩原村の一部を含む</t>
  </si>
  <si>
    <r>
      <t>YC川俣</t>
    </r>
    <r>
      <rPr>
        <sz val="8"/>
        <rFont val="ＭＳ Ｐ明朝"/>
        <family val="1"/>
      </rPr>
      <t>※6</t>
    </r>
  </si>
  <si>
    <t>※5　伊達市（旧）月舘町を含む</t>
  </si>
  <si>
    <t>※6　伊達市（旧）月舘町、相馬郡飯舘村の一部を含む</t>
  </si>
  <si>
    <t>※2　相馬郡新地町の一部を含む</t>
  </si>
  <si>
    <r>
      <t>毎民藤原</t>
    </r>
    <r>
      <rPr>
        <sz val="8"/>
        <rFont val="ＭＳ Ｐ明朝"/>
        <family val="1"/>
      </rPr>
      <t>※1</t>
    </r>
  </si>
  <si>
    <t>※1　相馬郡飯舘村の一部を含む</t>
  </si>
  <si>
    <r>
      <t>毎民藤原</t>
    </r>
    <r>
      <rPr>
        <sz val="8"/>
        <rFont val="ＭＳ Ｐ明朝"/>
        <family val="1"/>
      </rPr>
      <t>※2</t>
    </r>
  </si>
  <si>
    <r>
      <t>読売相馬</t>
    </r>
    <r>
      <rPr>
        <sz val="8"/>
        <rFont val="ＭＳ Ｐ明朝"/>
        <family val="1"/>
      </rPr>
      <t>※2</t>
    </r>
  </si>
  <si>
    <t>JAたむら常葉※7</t>
  </si>
  <si>
    <t>H29年11月1日改定</t>
  </si>
  <si>
    <t>夏井</t>
  </si>
  <si>
    <t>※2　表郷分産経含む。東白川郡棚倉町、旧東村の一部を含む</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</si>
</sst>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0_);[Red]\(0\)"/>
    <numFmt numFmtId="178" formatCode="#,##0_ ;[Red]\-#,##0\ "/>
    <numFmt numFmtId="179" formatCode="#,##0_ "/>
    <numFmt numFmtId="180" formatCode="[$-411]ggge&quot;年&quot;m&quot;月&quot;d&quot;日&quot;\(aaa\)"/>
    <numFmt numFmtId="181" formatCode="\ \ m&quot;月&quot;\ \ d&quot;日&quot;\ \ \(aaa\)"/>
    <numFmt numFmtId="182" formatCode="#,##0_);[Red]\(#,##0\)"/>
    <numFmt numFmtId="183" formatCode="yyyy&quot;年&quot;m&quot;月&quot;d&quot;日&quot;\(aaa\)"/>
    <numFmt numFmtId="184" formatCode="&quot;¥&quot;#,##0;[Red]&quot;¥&quot;#,##0"/>
    <numFmt numFmtId="185" formatCode="[&lt;=999]000;[&lt;=99999]000\-00;000\-0000"/>
    <numFmt numFmtId="186" formatCode="yyyy/m/d\(aaa\)"/>
    <numFmt numFmtId="187" formatCode="\ m&quot;月&quot;d&quot;日&quot;\(aaa\)"/>
    <numFmt numFmtId="188" formatCode="[$-F800]dddd\,\ mmmm\ dd\,\ yyyy\(aaa\)"/>
    <numFmt numFmtId="189" formatCode="m&quot;月&quot;d&quot;日&quot;\ \(aaa\)"/>
    <numFmt numFmtId="190" formatCode="&quot;Yes&quot;;&quot;Yes&quot;;&quot;No&quot;"/>
    <numFmt numFmtId="191" formatCode="&quot;True&quot;;&quot;True&quot;;&quot;False&quot;"/>
    <numFmt numFmtId="192" formatCode="&quot;On&quot;;&quot;On&quot;;&quot;Off&quot;"/>
    <numFmt numFmtId="193" formatCode="[$€-2]\ #,##0.00_);[Red]\([$€-2]\ #,##0.00\)"/>
    <numFmt numFmtId="194" formatCode="yyyy&quot;年&quot;m&quot;月&quot;d&quot;日&quot;;@"/>
    <numFmt numFmtId="195" formatCode="m/d"/>
    <numFmt numFmtId="196" formatCode="m/d;@"/>
    <numFmt numFmtId="197" formatCode="m&quot;月&quot;d&quot;日&quot;\(aaa\)&quot;夕刊&quot;"/>
    <numFmt numFmtId="198" formatCode="&quot;Ｂ&quot;#"/>
    <numFmt numFmtId="199" formatCode="0_);\(0\)"/>
    <numFmt numFmtId="200" formatCode="#,##0.0;[Red]\-#,##0.0"/>
    <numFmt numFmtId="201" formatCode="#,##0.000;[Red]\-#,##0.000"/>
    <numFmt numFmtId="202" formatCode="mmm\-yyyy"/>
    <numFmt numFmtId="203" formatCode="00,000&quot;枚&quot;"/>
    <numFmt numFmtId="204" formatCode="0,000&quot;枚&quot;"/>
    <numFmt numFmtId="205" formatCode="m&quot;月&quot;d&quot;日&quot;\(aaa\)&quot;ＡＭ&quot;"/>
    <numFmt numFmtId="206" formatCode="0.0"/>
    <numFmt numFmtId="207" formatCode="0.000"/>
    <numFmt numFmtId="208" formatCode="0.0000"/>
    <numFmt numFmtId="209" formatCode="0.00000"/>
    <numFmt numFmtId="210" formatCode="m&quot;月&quot;d&quot;日&quot;\(aaa\)&quot;ＡＭ&quot;&quot;必着&quot;"/>
    <numFmt numFmtId="211" formatCode="#,##0\ &quot;枚&quot;"/>
    <numFmt numFmtId="212" formatCode="m&quot;月&quot;d&quot;日&quot;\(aaa\)&quot;折込&quot;"/>
    <numFmt numFmtId="213" formatCode="0.00_ "/>
    <numFmt numFmtId="214" formatCode="0.000_);[Red]\(0.000\)"/>
    <numFmt numFmtId="215" formatCode="0.00_);[Red]\(0.00\)"/>
    <numFmt numFmtId="216" formatCode="0.000%"/>
    <numFmt numFmtId="217" formatCode="&quot;Ｇ&quot;\ 0.00"/>
    <numFmt numFmtId="218" formatCode="&quot;N&quot;\ 0.00"/>
    <numFmt numFmtId="219" formatCode="&quot;N&quot;\ 0.000"/>
    <numFmt numFmtId="220" formatCode="&quot;Ｂ&quot;\ 0"/>
    <numFmt numFmtId="221" formatCode="&quot;Ｂ&quot;0"/>
    <numFmt numFmtId="222" formatCode="#,##0&quot;部&quot;"/>
    <numFmt numFmtId="223" formatCode="#,##0&quot;枚&quot;"/>
    <numFmt numFmtId="224" formatCode="\ m&quot;月&quot;\ d&quot;日&quot;\ \(aaa\)"/>
    <numFmt numFmtId="225" formatCode="#,##0;[Red]#,##0"/>
    <numFmt numFmtId="226" formatCode="0.00&quot;円&quot;"/>
    <numFmt numFmtId="227" formatCode="0.0%"/>
    <numFmt numFmtId="228" formatCode="0;\-0;"/>
    <numFmt numFmtId="229" formatCode="&quot;【&quot;[$-411]ggge&quot;年&quot;m&quot;月&quot;d&quot;日&quot;&quot;改&quot;&quot;定&quot;&quot;】&quot;"/>
  </numFmts>
  <fonts count="83">
    <font>
      <sz val="11"/>
      <name val="ＭＳ Ｐゴシック"/>
      <family val="3"/>
    </font>
    <font>
      <sz val="6"/>
      <name val="ＭＳ Ｐゴシック"/>
      <family val="3"/>
    </font>
    <font>
      <b/>
      <i/>
      <sz val="12"/>
      <color indexed="10"/>
      <name val="ＭＳ Ｐ明朝"/>
      <family val="1"/>
    </font>
    <font>
      <sz val="10"/>
      <name val="ＭＳ Ｐ明朝"/>
      <family val="1"/>
    </font>
    <font>
      <sz val="11"/>
      <name val="ＭＳ Ｐ明朝"/>
      <family val="1"/>
    </font>
    <font>
      <b/>
      <sz val="14"/>
      <name val="ＭＳ Ｐ明朝"/>
      <family val="1"/>
    </font>
    <font>
      <b/>
      <i/>
      <sz val="14"/>
      <color indexed="12"/>
      <name val="ＭＳ Ｐ明朝"/>
      <family val="1"/>
    </font>
    <font>
      <sz val="14"/>
      <color indexed="12"/>
      <name val="ＭＳ Ｐゴシック"/>
      <family val="3"/>
    </font>
    <font>
      <b/>
      <i/>
      <sz val="12"/>
      <color indexed="12"/>
      <name val="ＭＳ Ｐ明朝"/>
      <family val="1"/>
    </font>
    <font>
      <sz val="11"/>
      <color indexed="12"/>
      <name val="ＭＳ Ｐゴシック"/>
      <family val="3"/>
    </font>
    <font>
      <b/>
      <i/>
      <sz val="11"/>
      <color indexed="12"/>
      <name val="ＭＳ Ｐ明朝"/>
      <family val="1"/>
    </font>
    <font>
      <b/>
      <i/>
      <sz val="14"/>
      <color indexed="12"/>
      <name val="ＭＳ Ｐゴシック"/>
      <family val="3"/>
    </font>
    <font>
      <b/>
      <sz val="14"/>
      <color indexed="12"/>
      <name val="ＭＳ Ｐゴシック"/>
      <family val="3"/>
    </font>
    <font>
      <sz val="9"/>
      <name val="ＭＳ Ｐ明朝"/>
      <family val="1"/>
    </font>
    <font>
      <sz val="8"/>
      <name val="ＭＳ Ｐ明朝"/>
      <family val="1"/>
    </font>
    <font>
      <b/>
      <sz val="14"/>
      <name val="ＭＳ Ｐゴシック"/>
      <family val="3"/>
    </font>
    <font>
      <sz val="8"/>
      <name val="ＭＳ Ｐゴシック"/>
      <family val="3"/>
    </font>
    <font>
      <sz val="9"/>
      <name val="ＭＳ Ｐゴシック"/>
      <family val="3"/>
    </font>
    <font>
      <sz val="10"/>
      <name val="ＭＳ Ｐゴシック"/>
      <family val="3"/>
    </font>
    <font>
      <b/>
      <i/>
      <sz val="10"/>
      <color indexed="10"/>
      <name val="ＭＳ Ｐ明朝"/>
      <family val="1"/>
    </font>
    <font>
      <b/>
      <i/>
      <sz val="12"/>
      <name val="ＭＳ Ｐ明朝"/>
      <family val="1"/>
    </font>
    <font>
      <b/>
      <i/>
      <sz val="11"/>
      <name val="ＭＳ Ｐ明朝"/>
      <family val="1"/>
    </font>
    <font>
      <sz val="12"/>
      <name val="ＭＳ Ｐゴシック"/>
      <family val="3"/>
    </font>
    <font>
      <b/>
      <sz val="11"/>
      <name val="ＭＳ Ｐ明朝"/>
      <family val="1"/>
    </font>
    <font>
      <sz val="10"/>
      <color indexed="61"/>
      <name val="ＭＳ Ｐ明朝"/>
      <family val="1"/>
    </font>
    <font>
      <sz val="8"/>
      <color indexed="61"/>
      <name val="ＭＳ Ｐ明朝"/>
      <family val="1"/>
    </font>
    <font>
      <b/>
      <sz val="13"/>
      <name val="ＭＳ Ｐ明朝"/>
      <family val="1"/>
    </font>
    <font>
      <b/>
      <sz val="12"/>
      <color indexed="9"/>
      <name val="ＭＳ Ｐゴシック"/>
      <family val="3"/>
    </font>
    <font>
      <sz val="16"/>
      <name val="ＨＧｺﾞｼｯｸE-PRO"/>
      <family val="3"/>
    </font>
    <font>
      <sz val="11"/>
      <name val="HG明朝E"/>
      <family val="1"/>
    </font>
    <font>
      <sz val="32"/>
      <name val="HGP行書体"/>
      <family val="4"/>
    </font>
    <font>
      <sz val="24"/>
      <name val="ＲＦＰナウ-ＧＵ"/>
      <family val="3"/>
    </font>
    <font>
      <sz val="9.5"/>
      <name val="ＭＳ Ｐ明朝"/>
      <family val="1"/>
    </font>
    <font>
      <u val="single"/>
      <sz val="8.25"/>
      <color indexed="12"/>
      <name val="ＭＳ Ｐゴシック"/>
      <family val="3"/>
    </font>
    <font>
      <u val="single"/>
      <sz val="7.8"/>
      <color indexed="36"/>
      <name val="ＭＳ Ｐゴシック"/>
      <family val="3"/>
    </font>
    <font>
      <sz val="11"/>
      <color indexed="10"/>
      <name val="ＭＳ Ｐゴシック"/>
      <family val="3"/>
    </font>
    <font>
      <b/>
      <i/>
      <sz val="10"/>
      <color indexed="12"/>
      <name val="ＭＳ Ｐ明朝"/>
      <family val="1"/>
    </font>
    <font>
      <b/>
      <i/>
      <sz val="9"/>
      <color indexed="10"/>
      <name val="ＭＳ Ｐ明朝"/>
      <family val="1"/>
    </font>
    <font>
      <b/>
      <sz val="7.5"/>
      <name val="ＭＳ Ｐ明朝"/>
      <family val="1"/>
    </font>
    <font>
      <sz val="7"/>
      <name val="ＭＳ Ｐ明朝"/>
      <family val="1"/>
    </font>
    <font>
      <sz val="11"/>
      <color indexed="8"/>
      <name val="ＭＳ Ｐゴシック"/>
      <family val="3"/>
    </font>
    <font>
      <b/>
      <i/>
      <sz val="8"/>
      <color indexed="10"/>
      <name val="ＭＳ Ｐ明朝"/>
      <family val="1"/>
    </font>
    <font>
      <b/>
      <sz val="8"/>
      <color indexed="9"/>
      <name val="ＭＳ Ｐゴシック"/>
      <family val="3"/>
    </font>
    <font>
      <b/>
      <sz val="8"/>
      <name val="ＭＳ Ｐ明朝"/>
      <family val="1"/>
    </font>
    <font>
      <b/>
      <i/>
      <sz val="10"/>
      <color indexed="10"/>
      <name val="ＭＳ Ｐゴシック"/>
      <family val="3"/>
    </font>
    <font>
      <sz val="6"/>
      <name val="ＭＳ Ｐ明朝"/>
      <family val="1"/>
    </font>
    <font>
      <b/>
      <sz val="7"/>
      <name val="ＭＳ Ｐ明朝"/>
      <family val="1"/>
    </font>
    <font>
      <sz val="10"/>
      <color indexed="8"/>
      <name val="ＭＳ Ｐゴシック"/>
      <family val="3"/>
    </font>
    <font>
      <i/>
      <sz val="8"/>
      <color indexed="10"/>
      <name val="ＭＳ Ｐ明朝"/>
      <family val="1"/>
    </font>
    <font>
      <b/>
      <i/>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HG正楷書体-PRO"/>
      <family val="4"/>
    </font>
    <font>
      <b/>
      <sz val="11"/>
      <name val="HG正楷書体-PRO"/>
      <family val="4"/>
    </font>
    <font>
      <b/>
      <sz val="10"/>
      <name val="HG正楷書体-PRO"/>
      <family val="4"/>
    </font>
    <font>
      <sz val="14"/>
      <name val="HG創英角ﾎﾟｯﾌﾟ体"/>
      <family val="3"/>
    </font>
    <font>
      <b/>
      <sz val="12"/>
      <name val="ＭＳ Ｐゴシック"/>
      <family val="3"/>
    </font>
    <font>
      <sz val="8"/>
      <color indexed="12"/>
      <name val="ＭＳ Ｐ明朝"/>
      <family val="1"/>
    </font>
    <font>
      <sz val="9"/>
      <color indexed="12"/>
      <name val="ＭＳ Ｐ明朝"/>
      <family val="1"/>
    </font>
    <font>
      <b/>
      <sz val="10"/>
      <name val="ＭＳ Ｐ明朝"/>
      <family val="1"/>
    </font>
    <font>
      <b/>
      <i/>
      <sz val="11"/>
      <color indexed="10"/>
      <name val="ＭＳ Ｐ明朝"/>
      <family val="1"/>
    </font>
    <font>
      <i/>
      <u val="single"/>
      <sz val="66"/>
      <name val="HG創英角ﾎﾟｯﾌﾟ体"/>
      <family val="3"/>
    </font>
    <font>
      <sz val="12"/>
      <color indexed="10"/>
      <name val="ＭＳ Ｐ明朝"/>
      <family val="1"/>
    </font>
    <font>
      <sz val="8.5"/>
      <name val="ＭＳ Ｐ明朝"/>
      <family val="1"/>
    </font>
    <font>
      <sz val="8.5"/>
      <name val="ＭＳ Ｐゴシック"/>
      <family val="3"/>
    </font>
    <font>
      <b/>
      <i/>
      <sz val="8.5"/>
      <color indexed="10"/>
      <name val="ＭＳ Ｐ明朝"/>
      <family val="1"/>
    </font>
    <font>
      <b/>
      <sz val="12"/>
      <color indexed="10"/>
      <name val="ＭＳ Ｐゴシック"/>
      <family val="3"/>
    </font>
    <font>
      <b/>
      <sz val="9"/>
      <color indexed="8"/>
      <name val="ＭＳ Ｐゴシック"/>
      <family val="3"/>
    </font>
    <font>
      <b/>
      <i/>
      <sz val="12"/>
      <color rgb="FF0000FF"/>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00"/>
        <bgColor indexed="64"/>
      </patternFill>
    </fill>
  </fills>
  <borders count="9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style="hair"/>
      <right style="hair"/>
      <top>
        <color indexed="63"/>
      </top>
      <bottom style="thin"/>
    </border>
    <border>
      <left>
        <color indexed="63"/>
      </left>
      <right style="thin"/>
      <top>
        <color indexed="63"/>
      </top>
      <bottom style="thin"/>
    </border>
    <border>
      <left style="thin"/>
      <right style="hair"/>
      <top>
        <color indexed="63"/>
      </top>
      <bottom style="thin"/>
    </border>
    <border>
      <left style="thin"/>
      <right>
        <color indexed="63"/>
      </right>
      <top>
        <color indexed="63"/>
      </top>
      <bottom style="thin"/>
    </border>
    <border>
      <left>
        <color indexed="63"/>
      </left>
      <right style="hair"/>
      <top>
        <color indexed="63"/>
      </top>
      <bottom style="thin"/>
    </border>
    <border>
      <left style="thin"/>
      <right>
        <color indexed="63"/>
      </right>
      <top style="thin"/>
      <bottom style="thin"/>
    </border>
    <border>
      <left>
        <color indexed="63"/>
      </left>
      <right>
        <color indexed="63"/>
      </right>
      <top style="thin"/>
      <bottom style="thin"/>
    </border>
    <border>
      <left style="hair"/>
      <right style="hair"/>
      <top style="thin"/>
      <bottom style="thin"/>
    </border>
    <border>
      <left style="thin"/>
      <right style="hair"/>
      <top style="thin"/>
      <bottom style="thin"/>
    </border>
    <border>
      <left>
        <color indexed="63"/>
      </left>
      <right style="thin"/>
      <top style="thin"/>
      <bottom style="thin"/>
    </border>
    <border>
      <left>
        <color indexed="63"/>
      </left>
      <right style="hair"/>
      <top style="thin"/>
      <bottom style="thin"/>
    </border>
    <border>
      <left style="thin"/>
      <right>
        <color indexed="63"/>
      </right>
      <top style="hair"/>
      <bottom style="hair"/>
    </border>
    <border>
      <left style="thin"/>
      <right>
        <color indexed="63"/>
      </right>
      <top style="hair"/>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style="hair"/>
      <top style="hair"/>
      <bottom style="hair"/>
    </border>
    <border>
      <left>
        <color indexed="63"/>
      </left>
      <right style="hair"/>
      <top style="hair"/>
      <bottom style="hair"/>
    </border>
    <border>
      <left>
        <color indexed="63"/>
      </left>
      <right style="thin"/>
      <top style="hair"/>
      <bottom style="hair"/>
    </border>
    <border>
      <left>
        <color indexed="63"/>
      </left>
      <right style="thin"/>
      <top style="thin"/>
      <bottom style="hair"/>
    </border>
    <border>
      <left style="thin"/>
      <right style="hair"/>
      <top style="thin"/>
      <bottom style="hair"/>
    </border>
    <border>
      <left>
        <color indexed="63"/>
      </left>
      <right>
        <color indexed="63"/>
      </right>
      <top style="hair"/>
      <bottom>
        <color indexed="63"/>
      </bottom>
    </border>
    <border>
      <left>
        <color indexed="63"/>
      </left>
      <right style="hair"/>
      <top style="thin"/>
      <bottom style="hair"/>
    </border>
    <border>
      <left style="hair"/>
      <right style="hair"/>
      <top style="hair"/>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style="thin"/>
      <right>
        <color indexed="63"/>
      </right>
      <top style="thin"/>
      <bottom style="hair"/>
    </border>
    <border>
      <left style="thin"/>
      <right>
        <color indexed="63"/>
      </right>
      <top style="hair"/>
      <bottom>
        <color indexed="63"/>
      </bottom>
    </border>
    <border>
      <left>
        <color indexed="63"/>
      </left>
      <right style="thin"/>
      <top style="thin"/>
      <bottom style="double"/>
    </border>
    <border>
      <left style="thin"/>
      <right style="hair"/>
      <top style="thin"/>
      <bottom style="double"/>
    </border>
    <border>
      <left style="thin"/>
      <right>
        <color indexed="63"/>
      </right>
      <top style="thin"/>
      <bottom style="double"/>
    </border>
    <border>
      <left>
        <color indexed="63"/>
      </left>
      <right style="hair"/>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hair"/>
    </border>
    <border>
      <left style="thin"/>
      <right style="hair"/>
      <top>
        <color indexed="63"/>
      </top>
      <bottom style="hair"/>
    </border>
    <border>
      <left style="thin"/>
      <right>
        <color indexed="63"/>
      </right>
      <top>
        <color indexed="63"/>
      </top>
      <bottom style="hair"/>
    </border>
    <border>
      <left>
        <color indexed="63"/>
      </left>
      <right style="hair"/>
      <top>
        <color indexed="63"/>
      </top>
      <bottom style="hair"/>
    </border>
    <border>
      <left style="thin"/>
      <right>
        <color indexed="63"/>
      </right>
      <top style="thin"/>
      <bottom>
        <color indexed="63"/>
      </bottom>
    </border>
    <border>
      <left style="thin"/>
      <right style="hair"/>
      <top style="hair"/>
      <bottom style="thin"/>
    </border>
    <border>
      <left style="thin"/>
      <right>
        <color indexed="63"/>
      </right>
      <top>
        <color indexed="63"/>
      </top>
      <bottom>
        <color indexed="63"/>
      </bottom>
    </border>
    <border>
      <left style="hair"/>
      <right style="thin"/>
      <top>
        <color indexed="63"/>
      </top>
      <bottom>
        <color indexed="63"/>
      </bottom>
    </border>
    <border>
      <left>
        <color indexed="63"/>
      </left>
      <right>
        <color indexed="63"/>
      </right>
      <top>
        <color indexed="63"/>
      </top>
      <bottom style="hair"/>
    </border>
    <border>
      <left style="hair"/>
      <right style="thin"/>
      <top style="hair"/>
      <bottom>
        <color indexed="63"/>
      </bottom>
    </border>
    <border>
      <left>
        <color indexed="63"/>
      </left>
      <right style="thin"/>
      <top style="hair"/>
      <bottom style="thin"/>
    </border>
    <border>
      <left style="hair"/>
      <right style="hair"/>
      <top style="hair"/>
      <bottom style="thin"/>
    </border>
    <border>
      <left>
        <color indexed="63"/>
      </left>
      <right style="hair"/>
      <top style="hair"/>
      <bottom style="thin"/>
    </border>
    <border>
      <left>
        <color indexed="63"/>
      </left>
      <right style="thin"/>
      <top>
        <color indexed="63"/>
      </top>
      <bottom>
        <color indexed="63"/>
      </bottom>
    </border>
    <border>
      <left style="hair"/>
      <right style="thin"/>
      <top style="hair"/>
      <bottom style="hair"/>
    </border>
    <border>
      <left style="thin"/>
      <right style="hair"/>
      <top style="thin"/>
      <bottom>
        <color indexed="63"/>
      </bottom>
    </border>
    <border>
      <left>
        <color indexed="63"/>
      </left>
      <right>
        <color indexed="63"/>
      </right>
      <top style="thin"/>
      <bottom style="double"/>
    </border>
    <border>
      <left style="hair"/>
      <right style="thin"/>
      <top style="thin"/>
      <bottom style="hair"/>
    </border>
    <border>
      <left style="thin"/>
      <right style="hair"/>
      <top>
        <color indexed="63"/>
      </top>
      <bottom>
        <color indexed="63"/>
      </bottom>
    </border>
    <border>
      <left>
        <color indexed="63"/>
      </left>
      <right style="hair"/>
      <top>
        <color indexed="63"/>
      </top>
      <bottom>
        <color indexed="63"/>
      </bottom>
    </border>
    <border>
      <left style="thin"/>
      <right>
        <color indexed="63"/>
      </right>
      <top>
        <color indexed="63"/>
      </top>
      <bottom style="double"/>
    </border>
    <border>
      <left style="hair"/>
      <right style="hair"/>
      <top style="thin"/>
      <bottom style="hair"/>
    </border>
    <border>
      <left style="hair"/>
      <right style="hair"/>
      <top style="hair"/>
      <bottom>
        <color indexed="63"/>
      </bottom>
    </border>
    <border>
      <left>
        <color indexed="63"/>
      </left>
      <right style="hair"/>
      <top style="thin"/>
      <bottom>
        <color indexed="63"/>
      </bottom>
    </border>
    <border>
      <left style="hair"/>
      <right>
        <color indexed="63"/>
      </right>
      <top>
        <color indexed="63"/>
      </top>
      <bottom style="thin"/>
    </border>
    <border>
      <left style="hair"/>
      <right style="thin"/>
      <top>
        <color indexed="63"/>
      </top>
      <bottom style="hair"/>
    </border>
    <border>
      <left style="hair"/>
      <right style="thin"/>
      <top style="thin"/>
      <bottom>
        <color indexed="63"/>
      </bottom>
    </border>
    <border>
      <left style="hair"/>
      <right style="thin"/>
      <top style="thin"/>
      <bottom style="thin"/>
    </border>
    <border>
      <left style="hair"/>
      <right style="thin"/>
      <top>
        <color indexed="63"/>
      </top>
      <bottom style="thin"/>
    </border>
    <border>
      <left style="hair"/>
      <right style="thin"/>
      <top style="hair"/>
      <bottom style="thin"/>
    </border>
    <border>
      <left style="hair"/>
      <right style="thin"/>
      <top style="double"/>
      <bottom style="thin"/>
    </border>
    <border>
      <left style="thin"/>
      <right style="thin"/>
      <top style="hair"/>
      <bottom style="hair"/>
    </border>
    <border>
      <left style="thin"/>
      <right style="thin"/>
      <top>
        <color indexed="63"/>
      </top>
      <bottom style="hair"/>
    </border>
    <border>
      <left style="thin"/>
      <right style="thin"/>
      <top style="thin"/>
      <bottom style="thin"/>
    </border>
    <border>
      <left style="thin"/>
      <right style="thin"/>
      <top style="hair"/>
      <bottom>
        <color indexed="63"/>
      </bottom>
    </border>
    <border>
      <left style="thin"/>
      <right style="thin"/>
      <top style="thin"/>
      <bottom>
        <color indexed="63"/>
      </bottom>
    </border>
    <border>
      <left style="hair"/>
      <right style="hair"/>
      <top>
        <color indexed="63"/>
      </top>
      <bottom style="hair"/>
    </border>
    <border>
      <left style="hair"/>
      <right style="hair"/>
      <top>
        <color indexed="63"/>
      </top>
      <bottom>
        <color indexed="63"/>
      </bottom>
    </border>
    <border>
      <left style="hair"/>
      <right style="hair"/>
      <top style="thin"/>
      <bottom>
        <color indexed="63"/>
      </bottom>
    </border>
    <border>
      <left style="hair"/>
      <right style="hair"/>
      <top style="thin"/>
      <bottom style="double"/>
    </border>
    <border>
      <left style="hair"/>
      <right>
        <color indexed="63"/>
      </right>
      <top style="thin"/>
      <bottom style="thin"/>
    </border>
    <border>
      <left style="thin"/>
      <right style="thin"/>
      <top>
        <color indexed="63"/>
      </top>
      <bottom>
        <color indexed="63"/>
      </bottom>
    </border>
    <border>
      <left style="thin"/>
      <right style="thin"/>
      <top>
        <color indexed="63"/>
      </top>
      <bottom style="thin"/>
    </border>
    <border>
      <left style="hair"/>
      <right>
        <color indexed="63"/>
      </right>
      <top style="thin"/>
      <bottom>
        <color indexed="63"/>
      </bottom>
    </border>
    <border>
      <left>
        <color indexed="63"/>
      </left>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0" borderId="0" applyNumberFormat="0" applyFill="0" applyBorder="0" applyAlignment="0" applyProtection="0"/>
    <xf numFmtId="0" fontId="52" fillId="20" borderId="1" applyNumberFormat="0" applyAlignment="0" applyProtection="0"/>
    <xf numFmtId="0" fontId="5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54" fillId="0" borderId="3" applyNumberFormat="0" applyFill="0" applyAlignment="0" applyProtection="0"/>
    <xf numFmtId="0" fontId="55" fillId="3" borderId="0" applyNumberFormat="0" applyBorder="0" applyAlignment="0" applyProtection="0"/>
    <xf numFmtId="0" fontId="56" fillId="23"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3"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7" borderId="4" applyNumberFormat="0" applyAlignment="0" applyProtection="0"/>
    <xf numFmtId="0" fontId="34" fillId="0" borderId="0" applyNumberFormat="0" applyFill="0" applyBorder="0" applyAlignment="0" applyProtection="0"/>
    <xf numFmtId="0" fontId="64" fillId="4" borderId="0" applyNumberFormat="0" applyBorder="0" applyAlignment="0" applyProtection="0"/>
  </cellStyleXfs>
  <cellXfs count="789">
    <xf numFmtId="0" fontId="0" fillId="0" borderId="0" xfId="0" applyAlignment="1">
      <alignment/>
    </xf>
    <xf numFmtId="0" fontId="3" fillId="0" borderId="10" xfId="0" applyFont="1" applyFill="1" applyBorder="1" applyAlignment="1">
      <alignment/>
    </xf>
    <xf numFmtId="0" fontId="3" fillId="0" borderId="11" xfId="0" applyFont="1" applyFill="1" applyBorder="1" applyAlignment="1">
      <alignment/>
    </xf>
    <xf numFmtId="0" fontId="3" fillId="0" borderId="12" xfId="0" applyFont="1" applyFill="1" applyBorder="1" applyAlignment="1">
      <alignment/>
    </xf>
    <xf numFmtId="0" fontId="3" fillId="0" borderId="13" xfId="0" applyFont="1" applyFill="1" applyBorder="1" applyAlignment="1">
      <alignment/>
    </xf>
    <xf numFmtId="38" fontId="0" fillId="0" borderId="14" xfId="50" applyFont="1" applyFill="1" applyBorder="1" applyAlignment="1">
      <alignment/>
    </xf>
    <xf numFmtId="38" fontId="10" fillId="0" borderId="15" xfId="50" applyFont="1" applyFill="1" applyBorder="1" applyAlignment="1">
      <alignment/>
    </xf>
    <xf numFmtId="38" fontId="0" fillId="0" borderId="16" xfId="50" applyFont="1" applyFill="1" applyBorder="1" applyAlignment="1">
      <alignment/>
    </xf>
    <xf numFmtId="38" fontId="8" fillId="0" borderId="15" xfId="50" applyFont="1" applyFill="1" applyBorder="1" applyAlignment="1">
      <alignment/>
    </xf>
    <xf numFmtId="38" fontId="3" fillId="0" borderId="17" xfId="50" applyFont="1" applyFill="1" applyBorder="1" applyAlignment="1">
      <alignment/>
    </xf>
    <xf numFmtId="38" fontId="0" fillId="0" borderId="18" xfId="50" applyFont="1" applyFill="1" applyBorder="1" applyAlignment="1">
      <alignment/>
    </xf>
    <xf numFmtId="0" fontId="3" fillId="0" borderId="19" xfId="0" applyFont="1" applyFill="1" applyBorder="1" applyAlignment="1">
      <alignment horizontal="center" vertical="center" textRotation="255"/>
    </xf>
    <xf numFmtId="0" fontId="3" fillId="0" borderId="20" xfId="0" applyFont="1" applyFill="1" applyBorder="1" applyAlignment="1">
      <alignment/>
    </xf>
    <xf numFmtId="38" fontId="0" fillId="0" borderId="21" xfId="50" applyFont="1" applyFill="1" applyBorder="1" applyAlignment="1">
      <alignment/>
    </xf>
    <xf numFmtId="38" fontId="0" fillId="0" borderId="22" xfId="50" applyFont="1" applyFill="1" applyBorder="1" applyAlignment="1">
      <alignment/>
    </xf>
    <xf numFmtId="38" fontId="8" fillId="0" borderId="23" xfId="50" applyFont="1" applyFill="1" applyBorder="1" applyAlignment="1">
      <alignment/>
    </xf>
    <xf numFmtId="38" fontId="3" fillId="0" borderId="19" xfId="50" applyFont="1" applyFill="1" applyBorder="1" applyAlignment="1">
      <alignment/>
    </xf>
    <xf numFmtId="38" fontId="0" fillId="0" borderId="24" xfId="50" applyFont="1" applyFill="1" applyBorder="1" applyAlignment="1">
      <alignment/>
    </xf>
    <xf numFmtId="0" fontId="3" fillId="0" borderId="25" xfId="0" applyFont="1" applyFill="1" applyBorder="1" applyAlignment="1">
      <alignment/>
    </xf>
    <xf numFmtId="0" fontId="3" fillId="0" borderId="11" xfId="0" applyFont="1" applyFill="1" applyBorder="1" applyAlignment="1">
      <alignment horizontal="center"/>
    </xf>
    <xf numFmtId="0" fontId="3" fillId="0" borderId="26" xfId="0" applyFont="1" applyFill="1" applyBorder="1" applyAlignment="1">
      <alignment/>
    </xf>
    <xf numFmtId="0" fontId="3" fillId="0" borderId="20" xfId="0" applyFont="1" applyFill="1" applyBorder="1" applyAlignment="1">
      <alignment vertical="center"/>
    </xf>
    <xf numFmtId="38" fontId="0" fillId="0" borderId="20" xfId="50" applyFont="1" applyFill="1" applyBorder="1" applyAlignment="1">
      <alignment/>
    </xf>
    <xf numFmtId="38" fontId="2" fillId="0" borderId="20" xfId="50" applyFont="1" applyFill="1" applyBorder="1" applyAlignment="1">
      <alignment/>
    </xf>
    <xf numFmtId="38" fontId="0" fillId="0" borderId="20" xfId="50" applyFont="1" applyFill="1" applyBorder="1" applyAlignment="1">
      <alignment/>
    </xf>
    <xf numFmtId="38" fontId="3" fillId="0" borderId="20" xfId="50" applyFont="1" applyFill="1" applyBorder="1" applyAlignment="1">
      <alignment/>
    </xf>
    <xf numFmtId="38" fontId="2" fillId="0" borderId="23" xfId="50" applyFont="1" applyFill="1" applyBorder="1" applyAlignment="1">
      <alignment/>
    </xf>
    <xf numFmtId="49" fontId="27" fillId="0" borderId="0" xfId="50" applyNumberFormat="1" applyFont="1" applyFill="1" applyAlignment="1">
      <alignment horizontal="center"/>
    </xf>
    <xf numFmtId="0" fontId="0" fillId="0" borderId="0" xfId="0"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Border="1" applyAlignment="1">
      <alignment/>
    </xf>
    <xf numFmtId="0" fontId="30" fillId="0" borderId="0" xfId="0" applyFont="1" applyBorder="1" applyAlignment="1">
      <alignment horizontal="center" vertical="center"/>
    </xf>
    <xf numFmtId="0" fontId="30" fillId="0" borderId="30" xfId="0" applyFont="1" applyBorder="1" applyAlignment="1">
      <alignment horizontal="center" vertical="center"/>
    </xf>
    <xf numFmtId="0" fontId="30" fillId="0" borderId="31" xfId="0" applyFont="1" applyBorder="1" applyAlignment="1">
      <alignment horizontal="center" vertical="center"/>
    </xf>
    <xf numFmtId="0" fontId="31" fillId="0" borderId="0" xfId="0" applyFont="1" applyAlignment="1">
      <alignment horizont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22" fillId="0" borderId="0" xfId="0" applyFont="1" applyAlignment="1">
      <alignment/>
    </xf>
    <xf numFmtId="38" fontId="0" fillId="0" borderId="35" xfId="50" applyFont="1" applyFill="1" applyBorder="1" applyAlignment="1">
      <alignment/>
    </xf>
    <xf numFmtId="38" fontId="0" fillId="0" borderId="36" xfId="50" applyFont="1" applyFill="1" applyBorder="1" applyAlignment="1">
      <alignment/>
    </xf>
    <xf numFmtId="38" fontId="3" fillId="0" borderId="11" xfId="50" applyFont="1" applyFill="1" applyBorder="1" applyAlignment="1">
      <alignment/>
    </xf>
    <xf numFmtId="38" fontId="2" fillId="0" borderId="37" xfId="50" applyFont="1" applyFill="1" applyBorder="1" applyAlignment="1">
      <alignment/>
    </xf>
    <xf numFmtId="0" fontId="16" fillId="0" borderId="25" xfId="0" applyFont="1" applyFill="1" applyBorder="1" applyAlignment="1">
      <alignment horizontal="right"/>
    </xf>
    <xf numFmtId="0" fontId="14" fillId="0" borderId="20" xfId="0" applyFont="1" applyFill="1" applyBorder="1" applyAlignment="1">
      <alignment horizontal="right" vertical="center"/>
    </xf>
    <xf numFmtId="0" fontId="3" fillId="0" borderId="25" xfId="0" applyFont="1" applyFill="1" applyBorder="1" applyAlignment="1">
      <alignment/>
    </xf>
    <xf numFmtId="0" fontId="3" fillId="0" borderId="11" xfId="0" applyFont="1" applyFill="1" applyBorder="1" applyAlignment="1">
      <alignment/>
    </xf>
    <xf numFmtId="38" fontId="3" fillId="0" borderId="0" xfId="50" applyFont="1" applyFill="1" applyAlignment="1">
      <alignment/>
    </xf>
    <xf numFmtId="38" fontId="0" fillId="0" borderId="0" xfId="50" applyFont="1" applyFill="1" applyAlignment="1">
      <alignment/>
    </xf>
    <xf numFmtId="38" fontId="2" fillId="0" borderId="0" xfId="50" applyFont="1" applyFill="1" applyAlignment="1">
      <alignment/>
    </xf>
    <xf numFmtId="0" fontId="3" fillId="0" borderId="0" xfId="0" applyFont="1" applyFill="1" applyAlignment="1">
      <alignment/>
    </xf>
    <xf numFmtId="38" fontId="2" fillId="0" borderId="38" xfId="50" applyFont="1" applyFill="1" applyBorder="1" applyAlignment="1">
      <alignment/>
    </xf>
    <xf numFmtId="38" fontId="0" fillId="0" borderId="39" xfId="50" applyFont="1" applyFill="1" applyBorder="1" applyAlignment="1">
      <alignment/>
    </xf>
    <xf numFmtId="38" fontId="13" fillId="0" borderId="40" xfId="50" applyFont="1" applyFill="1" applyBorder="1" applyAlignment="1">
      <alignment/>
    </xf>
    <xf numFmtId="38" fontId="0" fillId="0" borderId="41" xfId="50" applyFont="1" applyFill="1" applyBorder="1" applyAlignment="1">
      <alignment/>
    </xf>
    <xf numFmtId="38" fontId="0" fillId="0" borderId="42" xfId="50" applyFont="1" applyFill="1" applyBorder="1" applyAlignment="1">
      <alignment/>
    </xf>
    <xf numFmtId="38" fontId="2" fillId="0" borderId="43" xfId="50" applyFont="1" applyFill="1" applyBorder="1" applyAlignment="1">
      <alignment/>
    </xf>
    <xf numFmtId="38" fontId="0" fillId="0" borderId="44" xfId="50" applyFont="1" applyFill="1" applyBorder="1" applyAlignment="1">
      <alignment/>
    </xf>
    <xf numFmtId="38" fontId="3" fillId="0" borderId="40" xfId="50" applyFont="1" applyFill="1" applyBorder="1" applyAlignment="1">
      <alignment/>
    </xf>
    <xf numFmtId="38" fontId="0" fillId="0" borderId="45" xfId="50" applyFont="1" applyFill="1" applyBorder="1" applyAlignment="1">
      <alignment/>
    </xf>
    <xf numFmtId="38" fontId="3" fillId="0" borderId="46" xfId="50" applyFont="1" applyFill="1" applyBorder="1" applyAlignment="1">
      <alignment/>
    </xf>
    <xf numFmtId="38" fontId="3" fillId="0" borderId="25" xfId="50" applyFont="1" applyFill="1" applyBorder="1" applyAlignment="1">
      <alignment/>
    </xf>
    <xf numFmtId="38" fontId="3" fillId="0" borderId="47" xfId="50" applyFont="1" applyFill="1" applyBorder="1" applyAlignment="1">
      <alignment/>
    </xf>
    <xf numFmtId="38" fontId="8" fillId="0" borderId="48" xfId="50" applyFont="1" applyFill="1" applyBorder="1" applyAlignment="1">
      <alignment/>
    </xf>
    <xf numFmtId="38" fontId="0" fillId="0" borderId="49" xfId="50" applyFont="1" applyFill="1" applyBorder="1" applyAlignment="1">
      <alignment/>
    </xf>
    <xf numFmtId="38" fontId="3" fillId="0" borderId="50" xfId="50" applyFont="1" applyFill="1" applyBorder="1" applyAlignment="1">
      <alignment/>
    </xf>
    <xf numFmtId="38" fontId="0" fillId="0" borderId="51" xfId="50" applyFont="1" applyFill="1" applyBorder="1" applyAlignment="1">
      <alignment/>
    </xf>
    <xf numFmtId="38" fontId="0" fillId="0" borderId="52" xfId="50" applyFont="1" applyFill="1" applyBorder="1" applyAlignment="1">
      <alignment/>
    </xf>
    <xf numFmtId="38" fontId="2" fillId="0" borderId="52" xfId="50" applyFont="1" applyFill="1" applyBorder="1" applyAlignment="1">
      <alignment/>
    </xf>
    <xf numFmtId="38" fontId="0" fillId="0" borderId="52" xfId="50" applyFont="1" applyFill="1" applyBorder="1" applyAlignment="1">
      <alignment/>
    </xf>
    <xf numFmtId="38" fontId="3" fillId="0" borderId="52" xfId="50" applyFont="1" applyFill="1" applyBorder="1" applyAlignment="1">
      <alignment/>
    </xf>
    <xf numFmtId="38" fontId="2" fillId="0" borderId="53" xfId="50" applyFont="1" applyFill="1" applyBorder="1" applyAlignment="1">
      <alignment/>
    </xf>
    <xf numFmtId="38" fontId="13" fillId="0" borderId="46" xfId="50" applyFont="1" applyFill="1" applyBorder="1" applyAlignment="1">
      <alignment/>
    </xf>
    <xf numFmtId="38" fontId="2" fillId="0" borderId="54" xfId="50" applyFont="1" applyFill="1" applyBorder="1" applyAlignment="1">
      <alignment/>
    </xf>
    <xf numFmtId="38" fontId="0" fillId="0" borderId="55" xfId="50" applyFont="1" applyFill="1" applyBorder="1" applyAlignment="1">
      <alignment/>
    </xf>
    <xf numFmtId="38" fontId="3" fillId="0" borderId="56" xfId="50" applyFont="1" applyFill="1" applyBorder="1" applyAlignment="1">
      <alignment/>
    </xf>
    <xf numFmtId="38" fontId="0" fillId="0" borderId="57" xfId="50" applyFont="1" applyFill="1" applyBorder="1" applyAlignment="1">
      <alignment/>
    </xf>
    <xf numFmtId="0" fontId="3" fillId="0" borderId="58" xfId="0" applyFont="1" applyFill="1" applyBorder="1" applyAlignment="1">
      <alignment/>
    </xf>
    <xf numFmtId="0" fontId="3" fillId="0" borderId="52" xfId="0" applyFont="1" applyFill="1" applyBorder="1" applyAlignment="1">
      <alignment/>
    </xf>
    <xf numFmtId="38" fontId="3" fillId="0" borderId="58" xfId="50" applyFont="1" applyFill="1" applyBorder="1" applyAlignment="1">
      <alignment/>
    </xf>
    <xf numFmtId="38" fontId="3" fillId="0" borderId="53" xfId="50" applyFont="1" applyFill="1" applyBorder="1" applyAlignment="1">
      <alignment horizontal="center"/>
    </xf>
    <xf numFmtId="38" fontId="4" fillId="0" borderId="58" xfId="50" applyFont="1" applyFill="1" applyBorder="1" applyAlignment="1">
      <alignment/>
    </xf>
    <xf numFmtId="38" fontId="0" fillId="0" borderId="53" xfId="50" applyFont="1" applyFill="1" applyBorder="1" applyAlignment="1">
      <alignment/>
    </xf>
    <xf numFmtId="0" fontId="13" fillId="0" borderId="0" xfId="0" applyFont="1" applyFill="1" applyAlignment="1">
      <alignment/>
    </xf>
    <xf numFmtId="38" fontId="4" fillId="0" borderId="56" xfId="50" applyFont="1" applyFill="1" applyBorder="1" applyAlignment="1">
      <alignment/>
    </xf>
    <xf numFmtId="38" fontId="4" fillId="0" borderId="17" xfId="50" applyFont="1" applyFill="1" applyBorder="1" applyAlignment="1">
      <alignment/>
    </xf>
    <xf numFmtId="0" fontId="3" fillId="0" borderId="46" xfId="0" applyFont="1" applyFill="1" applyBorder="1" applyAlignment="1">
      <alignment/>
    </xf>
    <xf numFmtId="0" fontId="3" fillId="0" borderId="10" xfId="0" applyFont="1" applyFill="1" applyBorder="1" applyAlignment="1">
      <alignment/>
    </xf>
    <xf numFmtId="0" fontId="3" fillId="0" borderId="13" xfId="0" applyFont="1" applyFill="1" applyBorder="1" applyAlignment="1">
      <alignment/>
    </xf>
    <xf numFmtId="38" fontId="3" fillId="0" borderId="59" xfId="50" applyFont="1" applyFill="1" applyBorder="1" applyAlignment="1">
      <alignment horizontal="center"/>
    </xf>
    <xf numFmtId="38" fontId="3" fillId="0" borderId="15" xfId="50" applyFont="1" applyFill="1" applyBorder="1" applyAlignment="1">
      <alignment horizontal="center"/>
    </xf>
    <xf numFmtId="38" fontId="13" fillId="0" borderId="15" xfId="50" applyFont="1" applyFill="1" applyBorder="1" applyAlignment="1">
      <alignment horizontal="center"/>
    </xf>
    <xf numFmtId="0" fontId="3" fillId="0" borderId="47" xfId="0" applyFont="1" applyFill="1" applyBorder="1" applyAlignment="1">
      <alignment/>
    </xf>
    <xf numFmtId="0" fontId="3" fillId="0" borderId="45" xfId="0" applyFont="1" applyFill="1" applyBorder="1" applyAlignment="1">
      <alignment/>
    </xf>
    <xf numFmtId="0" fontId="4" fillId="0" borderId="60" xfId="0" applyFont="1" applyFill="1" applyBorder="1" applyAlignment="1">
      <alignment horizontal="center" vertical="center" textRotation="255"/>
    </xf>
    <xf numFmtId="0" fontId="3" fillId="0" borderId="61" xfId="0" applyFont="1" applyFill="1" applyBorder="1" applyAlignment="1">
      <alignment vertical="center"/>
    </xf>
    <xf numFmtId="0" fontId="3" fillId="0" borderId="56" xfId="0" applyFont="1" applyFill="1" applyBorder="1" applyAlignment="1">
      <alignment/>
    </xf>
    <xf numFmtId="0" fontId="3" fillId="0" borderId="62" xfId="0" applyFont="1" applyFill="1" applyBorder="1" applyAlignment="1">
      <alignment vertical="center"/>
    </xf>
    <xf numFmtId="0" fontId="3" fillId="0" borderId="62" xfId="0" applyFont="1" applyFill="1" applyBorder="1" applyAlignment="1">
      <alignment/>
    </xf>
    <xf numFmtId="0" fontId="3" fillId="0" borderId="63" xfId="0" applyFont="1" applyFill="1" applyBorder="1" applyAlignment="1">
      <alignment vertical="center"/>
    </xf>
    <xf numFmtId="0" fontId="3" fillId="0" borderId="60" xfId="0" applyFont="1" applyFill="1" applyBorder="1" applyAlignment="1">
      <alignment/>
    </xf>
    <xf numFmtId="0" fontId="3" fillId="0" borderId="57" xfId="0" applyFont="1" applyFill="1" applyBorder="1" applyAlignment="1">
      <alignment/>
    </xf>
    <xf numFmtId="0" fontId="3" fillId="0" borderId="0" xfId="0" applyFont="1" applyFill="1" applyBorder="1" applyAlignment="1">
      <alignment vertical="center"/>
    </xf>
    <xf numFmtId="0" fontId="3" fillId="0" borderId="40" xfId="0" applyFont="1" applyFill="1" applyBorder="1" applyAlignment="1">
      <alignment/>
    </xf>
    <xf numFmtId="0" fontId="3" fillId="0" borderId="64" xfId="0" applyFont="1" applyFill="1" applyBorder="1" applyAlignment="1">
      <alignment vertical="center"/>
    </xf>
    <xf numFmtId="0" fontId="3" fillId="0" borderId="20" xfId="0" applyFont="1" applyFill="1" applyBorder="1" applyAlignment="1">
      <alignment horizontal="right"/>
    </xf>
    <xf numFmtId="0" fontId="3" fillId="0" borderId="46" xfId="0" applyFont="1" applyFill="1" applyBorder="1" applyAlignment="1">
      <alignment/>
    </xf>
    <xf numFmtId="0" fontId="0" fillId="0" borderId="60" xfId="0" applyFill="1" applyBorder="1" applyAlignment="1">
      <alignment horizontal="center" vertical="center" textRotation="255"/>
    </xf>
    <xf numFmtId="0" fontId="3" fillId="0" borderId="0" xfId="0" applyFont="1" applyFill="1" applyBorder="1" applyAlignment="1">
      <alignment/>
    </xf>
    <xf numFmtId="38" fontId="0" fillId="0" borderId="65" xfId="50" applyFont="1" applyFill="1" applyBorder="1" applyAlignment="1">
      <alignment/>
    </xf>
    <xf numFmtId="38" fontId="2" fillId="0" borderId="64" xfId="50" applyFont="1" applyFill="1" applyBorder="1" applyAlignment="1">
      <alignment/>
    </xf>
    <xf numFmtId="38" fontId="0" fillId="0" borderId="59" xfId="50" applyFont="1" applyFill="1" applyBorder="1" applyAlignment="1">
      <alignment/>
    </xf>
    <xf numFmtId="38" fontId="3" fillId="0" borderId="26" xfId="50" applyFont="1" applyFill="1" applyBorder="1" applyAlignment="1">
      <alignment/>
    </xf>
    <xf numFmtId="38" fontId="0" fillId="0" borderId="66" xfId="50" applyFont="1" applyFill="1" applyBorder="1" applyAlignment="1">
      <alignment/>
    </xf>
    <xf numFmtId="0" fontId="0" fillId="0" borderId="64" xfId="0" applyFill="1" applyBorder="1" applyAlignment="1">
      <alignment vertical="center"/>
    </xf>
    <xf numFmtId="0" fontId="3" fillId="0" borderId="19" xfId="0" applyFont="1" applyFill="1" applyBorder="1" applyAlignment="1">
      <alignment/>
    </xf>
    <xf numFmtId="0" fontId="24" fillId="0" borderId="20" xfId="0" applyFont="1" applyFill="1" applyBorder="1" applyAlignment="1">
      <alignment horizontal="right"/>
    </xf>
    <xf numFmtId="0" fontId="17" fillId="0" borderId="0" xfId="0" applyFont="1" applyFill="1" applyAlignment="1">
      <alignment/>
    </xf>
    <xf numFmtId="38" fontId="3" fillId="0" borderId="53" xfId="50" applyFont="1" applyFill="1" applyBorder="1" applyAlignment="1">
      <alignment/>
    </xf>
    <xf numFmtId="38" fontId="3" fillId="0" borderId="10" xfId="50" applyFont="1" applyFill="1" applyBorder="1" applyAlignment="1">
      <alignment/>
    </xf>
    <xf numFmtId="0" fontId="3" fillId="0" borderId="17" xfId="0" applyFont="1" applyFill="1" applyBorder="1" applyAlignment="1">
      <alignment/>
    </xf>
    <xf numFmtId="0" fontId="3" fillId="0" borderId="13" xfId="0" applyFont="1" applyFill="1" applyBorder="1" applyAlignment="1">
      <alignment horizontal="right"/>
    </xf>
    <xf numFmtId="38" fontId="3" fillId="0" borderId="13" xfId="50" applyFont="1" applyFill="1" applyBorder="1" applyAlignment="1">
      <alignment/>
    </xf>
    <xf numFmtId="0" fontId="3" fillId="0" borderId="67" xfId="0" applyFont="1" applyFill="1" applyBorder="1" applyAlignment="1">
      <alignment vertical="center"/>
    </xf>
    <xf numFmtId="38" fontId="3" fillId="0" borderId="62" xfId="50" applyFont="1" applyFill="1" applyBorder="1" applyAlignment="1">
      <alignment/>
    </xf>
    <xf numFmtId="0" fontId="3" fillId="0" borderId="61" xfId="0" applyFont="1" applyFill="1" applyBorder="1" applyAlignment="1">
      <alignment/>
    </xf>
    <xf numFmtId="38" fontId="13" fillId="0" borderId="0" xfId="50" applyFont="1" applyFill="1" applyAlignment="1">
      <alignment/>
    </xf>
    <xf numFmtId="0" fontId="5" fillId="0" borderId="0" xfId="0" applyFont="1" applyFill="1" applyAlignment="1">
      <alignment/>
    </xf>
    <xf numFmtId="38" fontId="13" fillId="0" borderId="25" xfId="50" applyFont="1" applyFill="1" applyBorder="1" applyAlignment="1">
      <alignment/>
    </xf>
    <xf numFmtId="0" fontId="3" fillId="0" borderId="68" xfId="0" applyFont="1" applyFill="1" applyBorder="1" applyAlignment="1">
      <alignment vertical="center"/>
    </xf>
    <xf numFmtId="0" fontId="3" fillId="0" borderId="68" xfId="0" applyFont="1" applyFill="1" applyBorder="1" applyAlignment="1">
      <alignment/>
    </xf>
    <xf numFmtId="0" fontId="3" fillId="0" borderId="58" xfId="0" applyFont="1" applyFill="1" applyBorder="1" applyAlignment="1">
      <alignment/>
    </xf>
    <xf numFmtId="0" fontId="24" fillId="0" borderId="52" xfId="0" applyFont="1" applyFill="1" applyBorder="1" applyAlignment="1">
      <alignment horizontal="right"/>
    </xf>
    <xf numFmtId="0" fontId="3" fillId="0" borderId="52" xfId="0" applyFont="1" applyFill="1" applyBorder="1" applyAlignment="1">
      <alignment/>
    </xf>
    <xf numFmtId="38" fontId="8" fillId="0" borderId="53" xfId="50" applyFont="1" applyFill="1" applyBorder="1" applyAlignment="1">
      <alignment/>
    </xf>
    <xf numFmtId="38" fontId="0" fillId="0" borderId="69" xfId="50" applyFont="1" applyFill="1" applyBorder="1" applyAlignment="1">
      <alignment/>
    </xf>
    <xf numFmtId="0" fontId="18" fillId="0" borderId="0" xfId="0" applyFont="1" applyFill="1" applyAlignment="1">
      <alignment/>
    </xf>
    <xf numFmtId="38" fontId="3" fillId="0" borderId="12" xfId="50" applyFont="1" applyFill="1" applyBorder="1" applyAlignment="1">
      <alignment/>
    </xf>
    <xf numFmtId="0" fontId="13" fillId="0" borderId="62" xfId="0" applyFont="1" applyFill="1" applyBorder="1" applyAlignment="1">
      <alignment/>
    </xf>
    <xf numFmtId="0" fontId="13" fillId="0" borderId="11" xfId="0" applyFont="1" applyFill="1" applyBorder="1" applyAlignment="1">
      <alignment/>
    </xf>
    <xf numFmtId="38" fontId="13" fillId="0" borderId="52" xfId="50" applyFont="1" applyFill="1" applyBorder="1" applyAlignment="1">
      <alignment/>
    </xf>
    <xf numFmtId="0" fontId="3" fillId="0" borderId="63" xfId="0" applyFont="1" applyFill="1" applyBorder="1" applyAlignment="1">
      <alignment/>
    </xf>
    <xf numFmtId="0" fontId="3" fillId="0" borderId="70" xfId="0" applyFont="1" applyFill="1" applyBorder="1" applyAlignment="1">
      <alignment/>
    </xf>
    <xf numFmtId="0" fontId="14" fillId="0" borderId="20" xfId="0" applyFont="1" applyFill="1" applyBorder="1" applyAlignment="1">
      <alignment horizontal="right"/>
    </xf>
    <xf numFmtId="38" fontId="2" fillId="0" borderId="15" xfId="50" applyFont="1" applyFill="1" applyBorder="1" applyAlignment="1">
      <alignment/>
    </xf>
    <xf numFmtId="0" fontId="3" fillId="0" borderId="15" xfId="0" applyFont="1" applyFill="1" applyBorder="1" applyAlignment="1">
      <alignment vertical="center"/>
    </xf>
    <xf numFmtId="0" fontId="0" fillId="0" borderId="19" xfId="0" applyFill="1" applyBorder="1" applyAlignment="1">
      <alignment horizontal="center" vertical="center" textRotation="255"/>
    </xf>
    <xf numFmtId="0" fontId="0" fillId="0" borderId="0" xfId="0" applyFill="1" applyBorder="1" applyAlignment="1">
      <alignment horizontal="center" vertical="center" textRotation="255"/>
    </xf>
    <xf numFmtId="38" fontId="0" fillId="0" borderId="0" xfId="50" applyFont="1" applyFill="1" applyBorder="1" applyAlignment="1">
      <alignment/>
    </xf>
    <xf numFmtId="38" fontId="2" fillId="0" borderId="0" xfId="50" applyFont="1" applyFill="1" applyBorder="1" applyAlignment="1">
      <alignment/>
    </xf>
    <xf numFmtId="38" fontId="0" fillId="0" borderId="0" xfId="50" applyFont="1" applyFill="1" applyBorder="1" applyAlignment="1">
      <alignment/>
    </xf>
    <xf numFmtId="38" fontId="3" fillId="0" borderId="0" xfId="50" applyFont="1" applyFill="1" applyBorder="1" applyAlignment="1">
      <alignment/>
    </xf>
    <xf numFmtId="0" fontId="3" fillId="0" borderId="0" xfId="0" applyFont="1" applyFill="1" applyBorder="1" applyAlignment="1">
      <alignment/>
    </xf>
    <xf numFmtId="0" fontId="13" fillId="0" borderId="71" xfId="0" applyFont="1" applyFill="1" applyBorder="1" applyAlignment="1">
      <alignment vertical="center"/>
    </xf>
    <xf numFmtId="0" fontId="0" fillId="0" borderId="15" xfId="0" applyFill="1" applyBorder="1" applyAlignment="1">
      <alignment vertical="center"/>
    </xf>
    <xf numFmtId="0" fontId="3" fillId="0" borderId="20" xfId="0" applyFont="1" applyFill="1" applyBorder="1" applyAlignment="1">
      <alignment/>
    </xf>
    <xf numFmtId="0" fontId="0" fillId="0" borderId="60" xfId="0" applyFont="1" applyFill="1" applyBorder="1" applyAlignment="1">
      <alignment horizontal="center" vertical="center" textRotation="255"/>
    </xf>
    <xf numFmtId="38" fontId="0" fillId="0" borderId="72" xfId="50" applyFont="1" applyFill="1" applyBorder="1" applyAlignment="1">
      <alignment/>
    </xf>
    <xf numFmtId="38" fontId="0" fillId="0" borderId="73" xfId="50" applyFont="1" applyFill="1" applyBorder="1" applyAlignment="1">
      <alignment/>
    </xf>
    <xf numFmtId="38" fontId="13" fillId="0" borderId="11" xfId="50" applyFont="1" applyFill="1" applyBorder="1" applyAlignment="1">
      <alignment/>
    </xf>
    <xf numFmtId="38" fontId="3" fillId="0" borderId="60" xfId="50" applyFont="1" applyFill="1" applyBorder="1" applyAlignment="1">
      <alignment/>
    </xf>
    <xf numFmtId="0" fontId="0" fillId="0" borderId="74" xfId="0" applyFill="1" applyBorder="1" applyAlignment="1">
      <alignment horizontal="center" vertical="center" textRotation="255"/>
    </xf>
    <xf numFmtId="38" fontId="4" fillId="0" borderId="53" xfId="50" applyFont="1" applyFill="1" applyBorder="1" applyAlignment="1" applyProtection="1">
      <alignment/>
      <protection locked="0"/>
    </xf>
    <xf numFmtId="49" fontId="3" fillId="0" borderId="0" xfId="0" applyNumberFormat="1" applyFont="1" applyFill="1" applyAlignment="1">
      <alignment/>
    </xf>
    <xf numFmtId="0" fontId="4" fillId="0" borderId="60" xfId="0" applyFont="1" applyFill="1" applyBorder="1" applyAlignment="1">
      <alignment horizontal="left" vertical="center" textRotation="255"/>
    </xf>
    <xf numFmtId="38" fontId="2" fillId="0" borderId="38" xfId="50" applyFont="1" applyFill="1" applyBorder="1" applyAlignment="1" applyProtection="1">
      <alignment/>
      <protection locked="0"/>
    </xf>
    <xf numFmtId="0" fontId="0" fillId="0" borderId="60" xfId="0" applyFill="1" applyBorder="1" applyAlignment="1">
      <alignment horizontal="left"/>
    </xf>
    <xf numFmtId="38" fontId="2" fillId="0" borderId="37" xfId="50" applyFont="1" applyFill="1" applyBorder="1" applyAlignment="1" applyProtection="1">
      <alignment/>
      <protection locked="0"/>
    </xf>
    <xf numFmtId="38" fontId="2" fillId="0" borderId="64" xfId="50" applyFont="1" applyFill="1" applyBorder="1" applyAlignment="1" applyProtection="1">
      <alignment/>
      <protection locked="0"/>
    </xf>
    <xf numFmtId="0" fontId="14" fillId="0" borderId="13" xfId="0" applyFont="1" applyFill="1" applyBorder="1" applyAlignment="1">
      <alignment horizontal="right"/>
    </xf>
    <xf numFmtId="0" fontId="0" fillId="0" borderId="17" xfId="0" applyFill="1" applyBorder="1" applyAlignment="1">
      <alignment horizontal="left"/>
    </xf>
    <xf numFmtId="0" fontId="3" fillId="0" borderId="47" xfId="0" applyFont="1" applyFill="1" applyBorder="1" applyAlignment="1">
      <alignment/>
    </xf>
    <xf numFmtId="38" fontId="37" fillId="0" borderId="0" xfId="50" applyFont="1" applyFill="1" applyAlignment="1">
      <alignment/>
    </xf>
    <xf numFmtId="38" fontId="17" fillId="0" borderId="0" xfId="50" applyFont="1" applyFill="1" applyAlignment="1">
      <alignment/>
    </xf>
    <xf numFmtId="0" fontId="14" fillId="0" borderId="0" xfId="0" applyFont="1" applyFill="1" applyAlignment="1">
      <alignment/>
    </xf>
    <xf numFmtId="38" fontId="14" fillId="0" borderId="0" xfId="50" applyFont="1" applyFill="1" applyAlignment="1">
      <alignment/>
    </xf>
    <xf numFmtId="0" fontId="3" fillId="0" borderId="52" xfId="0" applyFont="1" applyFill="1" applyBorder="1" applyAlignment="1">
      <alignment vertical="center"/>
    </xf>
    <xf numFmtId="38" fontId="13" fillId="0" borderId="52" xfId="50" applyFont="1" applyFill="1" applyBorder="1" applyAlignment="1">
      <alignment/>
    </xf>
    <xf numFmtId="0" fontId="14" fillId="0" borderId="0" xfId="0" applyFont="1" applyFill="1" applyBorder="1" applyAlignment="1">
      <alignment/>
    </xf>
    <xf numFmtId="0" fontId="24" fillId="0" borderId="13" xfId="0" applyFont="1" applyFill="1" applyBorder="1" applyAlignment="1">
      <alignment horizontal="right"/>
    </xf>
    <xf numFmtId="0" fontId="0" fillId="0" borderId="17" xfId="0" applyFill="1" applyBorder="1" applyAlignment="1">
      <alignment horizontal="center" vertical="center" textRotation="255"/>
    </xf>
    <xf numFmtId="38" fontId="0" fillId="0" borderId="75" xfId="50" applyFont="1" applyFill="1" applyBorder="1" applyAlignment="1">
      <alignment/>
    </xf>
    <xf numFmtId="38" fontId="0" fillId="0" borderId="76" xfId="50" applyFont="1" applyFill="1" applyBorder="1" applyAlignment="1">
      <alignment/>
    </xf>
    <xf numFmtId="38" fontId="0" fillId="0" borderId="14" xfId="50" applyFont="1" applyFill="1" applyBorder="1" applyAlignment="1">
      <alignment/>
    </xf>
    <xf numFmtId="38" fontId="0" fillId="0" borderId="21" xfId="50" applyFont="1" applyFill="1" applyBorder="1" applyAlignment="1">
      <alignment/>
    </xf>
    <xf numFmtId="38" fontId="0" fillId="0" borderId="77" xfId="50" applyFont="1" applyFill="1" applyBorder="1" applyAlignment="1">
      <alignment/>
    </xf>
    <xf numFmtId="38" fontId="0" fillId="0" borderId="36" xfId="50" applyFont="1" applyFill="1" applyBorder="1" applyAlignment="1">
      <alignment/>
    </xf>
    <xf numFmtId="0" fontId="14" fillId="0" borderId="67" xfId="0" applyFont="1" applyFill="1" applyBorder="1" applyAlignment="1">
      <alignment vertical="center"/>
    </xf>
    <xf numFmtId="0" fontId="3" fillId="0" borderId="58" xfId="0" applyFont="1" applyFill="1" applyBorder="1" applyAlignment="1">
      <alignment horizontal="center" vertical="center" textRotation="255"/>
    </xf>
    <xf numFmtId="0" fontId="3" fillId="0" borderId="64" xfId="0" applyFont="1" applyFill="1" applyBorder="1" applyAlignment="1">
      <alignment/>
    </xf>
    <xf numFmtId="0" fontId="3" fillId="0" borderId="0" xfId="0" applyFont="1" applyFill="1" applyBorder="1" applyAlignment="1">
      <alignment vertical="center" shrinkToFit="1"/>
    </xf>
    <xf numFmtId="38" fontId="8" fillId="0" borderId="78" xfId="50" applyFont="1" applyFill="1" applyBorder="1" applyAlignment="1">
      <alignment/>
    </xf>
    <xf numFmtId="38" fontId="0" fillId="0" borderId="69" xfId="50" applyFont="1" applyFill="1" applyBorder="1" applyAlignment="1">
      <alignment vertical="center"/>
    </xf>
    <xf numFmtId="38" fontId="2" fillId="0" borderId="43" xfId="50" applyFont="1" applyFill="1" applyBorder="1" applyAlignment="1" applyProtection="1">
      <alignment/>
      <protection locked="0"/>
    </xf>
    <xf numFmtId="38" fontId="10" fillId="0" borderId="21" xfId="50" applyNumberFormat="1" applyFont="1" applyFill="1" applyBorder="1" applyAlignment="1">
      <alignment/>
    </xf>
    <xf numFmtId="0" fontId="13" fillId="0" borderId="79" xfId="0" applyFont="1" applyFill="1" applyBorder="1" applyAlignment="1">
      <alignment horizontal="left" vertical="center"/>
    </xf>
    <xf numFmtId="38" fontId="2" fillId="0" borderId="54" xfId="50" applyFont="1" applyFill="1" applyBorder="1" applyAlignment="1" applyProtection="1">
      <alignment/>
      <protection locked="0"/>
    </xf>
    <xf numFmtId="38" fontId="13" fillId="0" borderId="0" xfId="50" applyFont="1" applyFill="1" applyBorder="1" applyAlignment="1">
      <alignment/>
    </xf>
    <xf numFmtId="38" fontId="0" fillId="0" borderId="73" xfId="50" applyFont="1" applyFill="1" applyBorder="1" applyAlignment="1">
      <alignment/>
    </xf>
    <xf numFmtId="38" fontId="13" fillId="0" borderId="25" xfId="50" applyFont="1" applyFill="1" applyBorder="1" applyAlignment="1">
      <alignment/>
    </xf>
    <xf numFmtId="0" fontId="0" fillId="0" borderId="0" xfId="0" applyFill="1" applyBorder="1" applyAlignment="1">
      <alignment vertical="center"/>
    </xf>
    <xf numFmtId="0" fontId="0" fillId="0" borderId="58" xfId="0" applyFill="1" applyBorder="1" applyAlignment="1">
      <alignment horizontal="center" vertical="center" textRotation="255"/>
    </xf>
    <xf numFmtId="0" fontId="0" fillId="0" borderId="52" xfId="0" applyFill="1" applyBorder="1" applyAlignment="1">
      <alignment vertical="center"/>
    </xf>
    <xf numFmtId="0" fontId="13" fillId="0" borderId="68" xfId="0" applyFont="1" applyFill="1" applyBorder="1" applyAlignment="1">
      <alignment/>
    </xf>
    <xf numFmtId="38" fontId="13" fillId="0" borderId="56" xfId="50" applyFont="1" applyFill="1" applyBorder="1" applyAlignment="1">
      <alignment/>
    </xf>
    <xf numFmtId="38" fontId="13" fillId="0" borderId="62" xfId="50" applyFont="1" applyFill="1" applyBorder="1" applyAlignment="1">
      <alignment/>
    </xf>
    <xf numFmtId="38" fontId="13" fillId="0" borderId="26" xfId="50" applyFont="1" applyFill="1" applyBorder="1" applyAlignment="1">
      <alignment/>
    </xf>
    <xf numFmtId="38" fontId="13" fillId="0" borderId="12" xfId="50" applyFont="1" applyFill="1" applyBorder="1" applyAlignment="1">
      <alignment/>
    </xf>
    <xf numFmtId="38" fontId="13" fillId="0" borderId="20" xfId="50" applyFont="1" applyFill="1" applyBorder="1" applyAlignment="1">
      <alignment/>
    </xf>
    <xf numFmtId="38" fontId="13" fillId="0" borderId="47" xfId="50" applyFont="1" applyFill="1" applyBorder="1" applyAlignment="1">
      <alignment/>
    </xf>
    <xf numFmtId="38" fontId="13" fillId="0" borderId="19" xfId="50" applyFont="1" applyFill="1" applyBorder="1" applyAlignment="1">
      <alignment/>
    </xf>
    <xf numFmtId="0" fontId="14" fillId="0" borderId="11" xfId="0" applyFont="1" applyFill="1" applyBorder="1" applyAlignment="1">
      <alignment/>
    </xf>
    <xf numFmtId="0" fontId="13" fillId="0" borderId="10" xfId="0" applyFont="1" applyFill="1" applyBorder="1" applyAlignment="1">
      <alignment/>
    </xf>
    <xf numFmtId="0" fontId="13" fillId="0" borderId="11" xfId="0" applyFont="1" applyFill="1" applyBorder="1" applyAlignment="1">
      <alignment/>
    </xf>
    <xf numFmtId="0" fontId="13" fillId="0" borderId="13" xfId="0" applyFont="1" applyFill="1" applyBorder="1" applyAlignment="1">
      <alignment/>
    </xf>
    <xf numFmtId="0" fontId="14" fillId="0" borderId="11" xfId="0" applyFont="1" applyFill="1" applyBorder="1" applyAlignment="1">
      <alignment/>
    </xf>
    <xf numFmtId="0" fontId="13" fillId="0" borderId="10" xfId="0" applyFont="1" applyFill="1" applyBorder="1" applyAlignment="1">
      <alignment/>
    </xf>
    <xf numFmtId="0" fontId="13" fillId="0" borderId="20" xfId="0" applyFont="1" applyFill="1" applyBorder="1" applyAlignment="1">
      <alignment horizontal="right"/>
    </xf>
    <xf numFmtId="0" fontId="14" fillId="0" borderId="68" xfId="0" applyFont="1" applyFill="1" applyBorder="1" applyAlignment="1">
      <alignment vertical="center"/>
    </xf>
    <xf numFmtId="0" fontId="4" fillId="0" borderId="17" xfId="0" applyFont="1" applyFill="1" applyBorder="1" applyAlignment="1">
      <alignment horizontal="center" vertical="center" textRotation="255"/>
    </xf>
    <xf numFmtId="0" fontId="13" fillId="0" borderId="80" xfId="0" applyFont="1" applyFill="1" applyBorder="1" applyAlignment="1">
      <alignment/>
    </xf>
    <xf numFmtId="38" fontId="13" fillId="0" borderId="0" xfId="50" applyFont="1" applyFill="1" applyBorder="1" applyAlignment="1">
      <alignment/>
    </xf>
    <xf numFmtId="0" fontId="14" fillId="0" borderId="54" xfId="0" applyFont="1" applyFill="1" applyBorder="1" applyAlignment="1">
      <alignment vertical="center"/>
    </xf>
    <xf numFmtId="0" fontId="4" fillId="0" borderId="0" xfId="0" applyFont="1" applyFill="1" applyBorder="1" applyAlignment="1">
      <alignment horizontal="center" vertical="center" textRotation="255"/>
    </xf>
    <xf numFmtId="0" fontId="16" fillId="0" borderId="0" xfId="0" applyFont="1" applyFill="1" applyAlignment="1">
      <alignment/>
    </xf>
    <xf numFmtId="0" fontId="14" fillId="0" borderId="68" xfId="0" applyFont="1" applyFill="1" applyBorder="1" applyAlignment="1">
      <alignment/>
    </xf>
    <xf numFmtId="0" fontId="3" fillId="0" borderId="24" xfId="0" applyFont="1" applyFill="1" applyBorder="1" applyAlignment="1">
      <alignment/>
    </xf>
    <xf numFmtId="38" fontId="8" fillId="0" borderId="81" xfId="50" applyFont="1" applyFill="1" applyBorder="1" applyAlignment="1">
      <alignment/>
    </xf>
    <xf numFmtId="0" fontId="14" fillId="0" borderId="37" xfId="0" applyFont="1" applyFill="1" applyBorder="1" applyAlignment="1">
      <alignment vertical="center"/>
    </xf>
    <xf numFmtId="0" fontId="14" fillId="0" borderId="62" xfId="0" applyFont="1" applyFill="1" applyBorder="1" applyAlignment="1">
      <alignment/>
    </xf>
    <xf numFmtId="0" fontId="14" fillId="0" borderId="68" xfId="0" applyFont="1" applyFill="1" applyBorder="1" applyAlignment="1">
      <alignment shrinkToFit="1"/>
    </xf>
    <xf numFmtId="0" fontId="3" fillId="0" borderId="12" xfId="0" applyFont="1" applyFill="1" applyBorder="1" applyAlignment="1">
      <alignment/>
    </xf>
    <xf numFmtId="0" fontId="13" fillId="0" borderId="35" xfId="0" applyFont="1" applyFill="1" applyBorder="1" applyAlignment="1">
      <alignment/>
    </xf>
    <xf numFmtId="0" fontId="3" fillId="0" borderId="26" xfId="0" applyFont="1" applyFill="1" applyBorder="1" applyAlignment="1">
      <alignment/>
    </xf>
    <xf numFmtId="0" fontId="3" fillId="0" borderId="11" xfId="0" applyFont="1" applyFill="1" applyBorder="1" applyAlignment="1">
      <alignment shrinkToFit="1"/>
    </xf>
    <xf numFmtId="0" fontId="14" fillId="0" borderId="0" xfId="0" applyFont="1" applyFill="1" applyAlignment="1">
      <alignment/>
    </xf>
    <xf numFmtId="0" fontId="16" fillId="0" borderId="0" xfId="0" applyFont="1" applyAlignment="1">
      <alignment/>
    </xf>
    <xf numFmtId="38" fontId="8" fillId="0" borderId="67" xfId="50" applyFont="1" applyFill="1" applyBorder="1" applyAlignment="1">
      <alignment/>
    </xf>
    <xf numFmtId="0" fontId="14" fillId="0" borderId="19" xfId="0" applyFont="1" applyFill="1" applyBorder="1" applyAlignment="1">
      <alignment horizontal="right" vertical="center"/>
    </xf>
    <xf numFmtId="0" fontId="3" fillId="0" borderId="20" xfId="0" applyFont="1" applyFill="1" applyBorder="1" applyAlignment="1">
      <alignment horizontal="center"/>
    </xf>
    <xf numFmtId="0" fontId="3" fillId="0" borderId="12" xfId="0" applyFont="1" applyFill="1" applyBorder="1" applyAlignment="1">
      <alignment horizontal="right"/>
    </xf>
    <xf numFmtId="38" fontId="8" fillId="0" borderId="23" xfId="50" applyFont="1" applyFill="1" applyBorder="1" applyAlignment="1" applyProtection="1">
      <alignment/>
      <protection locked="0"/>
    </xf>
    <xf numFmtId="38" fontId="2" fillId="0" borderId="52" xfId="50" applyFont="1" applyFill="1" applyBorder="1" applyAlignment="1">
      <alignment/>
    </xf>
    <xf numFmtId="38" fontId="8" fillId="0" borderId="14" xfId="50" applyFont="1" applyFill="1" applyBorder="1" applyAlignment="1">
      <alignment/>
    </xf>
    <xf numFmtId="38" fontId="40" fillId="0" borderId="18" xfId="50" applyFont="1" applyFill="1" applyBorder="1" applyAlignment="1">
      <alignment/>
    </xf>
    <xf numFmtId="0" fontId="3" fillId="0" borderId="62" xfId="0" applyFont="1" applyFill="1" applyBorder="1" applyAlignment="1">
      <alignment horizontal="right"/>
    </xf>
    <xf numFmtId="38" fontId="2" fillId="0" borderId="68" xfId="50" applyFont="1" applyFill="1" applyBorder="1" applyAlignment="1" applyProtection="1">
      <alignment/>
      <protection locked="0"/>
    </xf>
    <xf numFmtId="0" fontId="0" fillId="0" borderId="13" xfId="0" applyFill="1" applyBorder="1" applyAlignment="1">
      <alignment horizontal="right" vertical="center"/>
    </xf>
    <xf numFmtId="38" fontId="8" fillId="0" borderId="82" xfId="50" applyFont="1" applyFill="1" applyBorder="1" applyAlignment="1">
      <alignment/>
    </xf>
    <xf numFmtId="38" fontId="2" fillId="0" borderId="83" xfId="50" applyFont="1" applyFill="1" applyBorder="1" applyAlignment="1">
      <alignment/>
    </xf>
    <xf numFmtId="38" fontId="0" fillId="0" borderId="65" xfId="50" applyFont="1" applyFill="1" applyBorder="1" applyAlignment="1">
      <alignment/>
    </xf>
    <xf numFmtId="0" fontId="16" fillId="0" borderId="0" xfId="0" applyFont="1" applyFill="1" applyAlignment="1">
      <alignment/>
    </xf>
    <xf numFmtId="38" fontId="16" fillId="0" borderId="0" xfId="50" applyFont="1" applyFill="1" applyAlignment="1">
      <alignment/>
    </xf>
    <xf numFmtId="38" fontId="41" fillId="0" borderId="0" xfId="50" applyFont="1" applyFill="1" applyAlignment="1">
      <alignment/>
    </xf>
    <xf numFmtId="38" fontId="16" fillId="0" borderId="0" xfId="50" applyFont="1" applyFill="1" applyAlignment="1">
      <alignment/>
    </xf>
    <xf numFmtId="38" fontId="41" fillId="0" borderId="0" xfId="50" applyFont="1" applyFill="1" applyAlignment="1">
      <alignment/>
    </xf>
    <xf numFmtId="49" fontId="42" fillId="0" borderId="0" xfId="50" applyNumberFormat="1" applyFont="1" applyFill="1" applyAlignment="1">
      <alignment horizontal="center"/>
    </xf>
    <xf numFmtId="0" fontId="43" fillId="0" borderId="0" xfId="0" applyFont="1" applyFill="1" applyAlignment="1">
      <alignment horizontal="left"/>
    </xf>
    <xf numFmtId="0" fontId="0" fillId="0" borderId="17" xfId="0" applyFont="1" applyFill="1" applyBorder="1" applyAlignment="1">
      <alignment horizontal="center" vertical="center" textRotation="255"/>
    </xf>
    <xf numFmtId="0" fontId="3" fillId="0" borderId="43" xfId="0" applyFont="1" applyFill="1" applyBorder="1" applyAlignment="1">
      <alignment vertical="center"/>
    </xf>
    <xf numFmtId="0" fontId="3" fillId="0" borderId="52" xfId="0" applyFont="1" applyFill="1" applyBorder="1" applyAlignment="1">
      <alignment horizontal="right"/>
    </xf>
    <xf numFmtId="38" fontId="2" fillId="0" borderId="68" xfId="50" applyFont="1" applyFill="1" applyBorder="1" applyAlignment="1">
      <alignment vertical="center"/>
    </xf>
    <xf numFmtId="38" fontId="2" fillId="0" borderId="67" xfId="50" applyFont="1" applyFill="1" applyBorder="1" applyAlignment="1" applyProtection="1">
      <alignment/>
      <protection locked="0"/>
    </xf>
    <xf numFmtId="38" fontId="2" fillId="0" borderId="15" xfId="50" applyFont="1" applyFill="1" applyBorder="1" applyAlignment="1" applyProtection="1">
      <alignment/>
      <protection locked="0"/>
    </xf>
    <xf numFmtId="38" fontId="2" fillId="0" borderId="80" xfId="50" applyFont="1" applyFill="1" applyBorder="1" applyAlignment="1" applyProtection="1">
      <alignment vertical="center"/>
      <protection locked="0"/>
    </xf>
    <xf numFmtId="38" fontId="2" fillId="0" borderId="53" xfId="50" applyFont="1" applyFill="1" applyBorder="1" applyAlignment="1" applyProtection="1">
      <alignment/>
      <protection locked="0"/>
    </xf>
    <xf numFmtId="38" fontId="2" fillId="0" borderId="11" xfId="50" applyFont="1" applyFill="1" applyBorder="1" applyAlignment="1" applyProtection="1">
      <alignment/>
      <protection locked="0"/>
    </xf>
    <xf numFmtId="0" fontId="3" fillId="0" borderId="0" xfId="0" applyFont="1" applyFill="1" applyAlignment="1" applyProtection="1">
      <alignment/>
      <protection/>
    </xf>
    <xf numFmtId="38" fontId="13" fillId="0" borderId="58" xfId="50" applyFont="1" applyFill="1" applyBorder="1" applyAlignment="1" applyProtection="1">
      <alignment/>
      <protection/>
    </xf>
    <xf numFmtId="38" fontId="3" fillId="0" borderId="0" xfId="50" applyFont="1" applyFill="1" applyAlignment="1" applyProtection="1">
      <alignment/>
      <protection/>
    </xf>
    <xf numFmtId="38" fontId="19" fillId="0" borderId="0" xfId="50" applyFont="1" applyFill="1" applyAlignment="1" applyProtection="1">
      <alignment/>
      <protection/>
    </xf>
    <xf numFmtId="0" fontId="6" fillId="0" borderId="0" xfId="0" applyFont="1" applyFill="1" applyAlignment="1" applyProtection="1">
      <alignment/>
      <protection/>
    </xf>
    <xf numFmtId="38" fontId="6" fillId="0" borderId="0" xfId="50" applyFont="1" applyFill="1" applyAlignment="1" applyProtection="1">
      <alignment/>
      <protection/>
    </xf>
    <xf numFmtId="38" fontId="2" fillId="0" borderId="0" xfId="50" applyFont="1" applyFill="1" applyAlignment="1" applyProtection="1">
      <alignment/>
      <protection/>
    </xf>
    <xf numFmtId="38" fontId="4" fillId="0" borderId="0" xfId="50" applyFont="1" applyFill="1" applyAlignment="1" applyProtection="1">
      <alignment/>
      <protection/>
    </xf>
    <xf numFmtId="38" fontId="18" fillId="0" borderId="35" xfId="50" applyFont="1" applyFill="1" applyBorder="1" applyAlignment="1" applyProtection="1">
      <alignment/>
      <protection/>
    </xf>
    <xf numFmtId="38" fontId="19" fillId="0" borderId="11" xfId="50" applyFont="1" applyFill="1" applyBorder="1" applyAlignment="1" applyProtection="1">
      <alignment/>
      <protection/>
    </xf>
    <xf numFmtId="38" fontId="19" fillId="0" borderId="37" xfId="50" applyFont="1" applyFill="1" applyBorder="1" applyAlignment="1" applyProtection="1">
      <alignment/>
      <protection/>
    </xf>
    <xf numFmtId="38" fontId="19" fillId="0" borderId="68" xfId="50" applyFont="1" applyFill="1" applyBorder="1" applyAlignment="1" applyProtection="1">
      <alignment/>
      <protection/>
    </xf>
    <xf numFmtId="38" fontId="18" fillId="0" borderId="55" xfId="50" applyFont="1" applyFill="1" applyBorder="1" applyAlignment="1" applyProtection="1">
      <alignment/>
      <protection/>
    </xf>
    <xf numFmtId="38" fontId="19" fillId="0" borderId="62" xfId="50" applyFont="1" applyFill="1" applyBorder="1" applyAlignment="1" applyProtection="1">
      <alignment/>
      <protection/>
    </xf>
    <xf numFmtId="38" fontId="19" fillId="0" borderId="54" xfId="50" applyFont="1" applyFill="1" applyBorder="1" applyAlignment="1" applyProtection="1">
      <alignment/>
      <protection/>
    </xf>
    <xf numFmtId="38" fontId="18" fillId="0" borderId="22" xfId="50" applyFont="1" applyFill="1" applyBorder="1" applyAlignment="1" applyProtection="1">
      <alignment/>
      <protection/>
    </xf>
    <xf numFmtId="38" fontId="36" fillId="0" borderId="20" xfId="50" applyFont="1" applyFill="1" applyBorder="1" applyAlignment="1" applyProtection="1">
      <alignment/>
      <protection/>
    </xf>
    <xf numFmtId="38" fontId="36" fillId="0" borderId="23" xfId="50" applyFont="1" applyFill="1" applyBorder="1" applyAlignment="1" applyProtection="1">
      <alignment/>
      <protection/>
    </xf>
    <xf numFmtId="38" fontId="18" fillId="0" borderId="25" xfId="50" applyFont="1" applyFill="1" applyBorder="1" applyAlignment="1" applyProtection="1">
      <alignment/>
      <protection/>
    </xf>
    <xf numFmtId="38" fontId="44" fillId="0" borderId="68" xfId="50" applyFont="1" applyFill="1" applyBorder="1" applyAlignment="1" applyProtection="1">
      <alignment/>
      <protection/>
    </xf>
    <xf numFmtId="38" fontId="18" fillId="0" borderId="44" xfId="50" applyFont="1" applyFill="1" applyBorder="1" applyAlignment="1" applyProtection="1">
      <alignment/>
      <protection/>
    </xf>
    <xf numFmtId="38" fontId="19" fillId="0" borderId="63" xfId="50" applyFont="1" applyFill="1" applyBorder="1" applyAlignment="1" applyProtection="1">
      <alignment/>
      <protection/>
    </xf>
    <xf numFmtId="38" fontId="36" fillId="0" borderId="81" xfId="50" applyFont="1" applyFill="1" applyBorder="1" applyAlignment="1" applyProtection="1">
      <alignment/>
      <protection/>
    </xf>
    <xf numFmtId="38" fontId="18" fillId="0" borderId="0" xfId="50" applyFont="1" applyFill="1" applyAlignment="1" applyProtection="1">
      <alignment/>
      <protection/>
    </xf>
    <xf numFmtId="0" fontId="18" fillId="0" borderId="0" xfId="0" applyFont="1" applyFill="1" applyAlignment="1" applyProtection="1">
      <alignment/>
      <protection/>
    </xf>
    <xf numFmtId="0" fontId="0" fillId="0" borderId="0" xfId="0" applyAlignment="1">
      <alignment shrinkToFit="1"/>
    </xf>
    <xf numFmtId="38" fontId="46" fillId="0" borderId="0" xfId="50" applyFont="1" applyFill="1" applyAlignment="1">
      <alignment/>
    </xf>
    <xf numFmtId="38" fontId="2" fillId="0" borderId="63" xfId="50" applyFont="1" applyFill="1" applyBorder="1" applyAlignment="1" applyProtection="1">
      <alignment horizontal="right" vertical="center"/>
      <protection locked="0"/>
    </xf>
    <xf numFmtId="0" fontId="3" fillId="0" borderId="40" xfId="0" applyFont="1" applyFill="1" applyBorder="1" applyAlignment="1">
      <alignment horizontal="left" vertical="center"/>
    </xf>
    <xf numFmtId="38" fontId="2" fillId="0" borderId="63" xfId="50" applyFont="1" applyFill="1" applyBorder="1" applyAlignment="1">
      <alignment horizontal="right" vertical="center"/>
    </xf>
    <xf numFmtId="0" fontId="3" fillId="0" borderId="47" xfId="0" applyFont="1" applyFill="1" applyBorder="1" applyAlignment="1">
      <alignment horizontal="center"/>
    </xf>
    <xf numFmtId="0" fontId="3" fillId="0" borderId="45" xfId="0" applyFont="1" applyFill="1" applyBorder="1" applyAlignment="1">
      <alignment horizontal="left" vertical="center"/>
    </xf>
    <xf numFmtId="38" fontId="2" fillId="0" borderId="63" xfId="50" applyFont="1" applyFill="1" applyBorder="1" applyAlignment="1" applyProtection="1">
      <alignment vertical="center"/>
      <protection locked="0"/>
    </xf>
    <xf numFmtId="0" fontId="3" fillId="0" borderId="40" xfId="0" applyFont="1" applyFill="1" applyBorder="1" applyAlignment="1">
      <alignment vertical="center" shrinkToFit="1"/>
    </xf>
    <xf numFmtId="38" fontId="2" fillId="0" borderId="80" xfId="50" applyFont="1" applyFill="1" applyBorder="1" applyAlignment="1">
      <alignment vertical="center"/>
    </xf>
    <xf numFmtId="0" fontId="13" fillId="0" borderId="52" xfId="0" applyFont="1" applyFill="1" applyBorder="1" applyAlignment="1">
      <alignment vertical="center"/>
    </xf>
    <xf numFmtId="38" fontId="0" fillId="0" borderId="69" xfId="50" applyFont="1" applyFill="1" applyBorder="1" applyAlignment="1">
      <alignment/>
    </xf>
    <xf numFmtId="38" fontId="2" fillId="0" borderId="71" xfId="50" applyFont="1" applyFill="1" applyBorder="1" applyAlignment="1" applyProtection="1">
      <alignment/>
      <protection locked="0"/>
    </xf>
    <xf numFmtId="38" fontId="18" fillId="0" borderId="46" xfId="50" applyFont="1" applyFill="1" applyBorder="1" applyAlignment="1" applyProtection="1">
      <alignment/>
      <protection/>
    </xf>
    <xf numFmtId="38" fontId="44" fillId="0" borderId="71" xfId="50" applyFont="1" applyFill="1" applyBorder="1" applyAlignment="1" applyProtection="1">
      <alignment/>
      <protection/>
    </xf>
    <xf numFmtId="0" fontId="14" fillId="0" borderId="0" xfId="0" applyFont="1" applyFill="1" applyBorder="1" applyAlignment="1">
      <alignment vertical="center"/>
    </xf>
    <xf numFmtId="38" fontId="41" fillId="0" borderId="0" xfId="50" applyFont="1" applyFill="1" applyBorder="1" applyAlignment="1">
      <alignment/>
    </xf>
    <xf numFmtId="38" fontId="48" fillId="0" borderId="0" xfId="50" applyFont="1" applyFill="1" applyBorder="1" applyAlignment="1">
      <alignment/>
    </xf>
    <xf numFmtId="38" fontId="14" fillId="0" borderId="0" xfId="50" applyFont="1" applyFill="1" applyBorder="1" applyAlignment="1">
      <alignment/>
    </xf>
    <xf numFmtId="38" fontId="14" fillId="0" borderId="0" xfId="50" applyFont="1" applyFill="1" applyBorder="1" applyAlignment="1">
      <alignment/>
    </xf>
    <xf numFmtId="38" fontId="0" fillId="0" borderId="35" xfId="50" applyFont="1" applyFill="1" applyBorder="1" applyAlignment="1">
      <alignment/>
    </xf>
    <xf numFmtId="38" fontId="0" fillId="0" borderId="36" xfId="50" applyFont="1" applyFill="1" applyBorder="1" applyAlignment="1">
      <alignment/>
    </xf>
    <xf numFmtId="38" fontId="13" fillId="0" borderId="52" xfId="50" applyFont="1" applyFill="1" applyBorder="1" applyAlignment="1" applyProtection="1">
      <alignment/>
      <protection/>
    </xf>
    <xf numFmtId="38" fontId="13" fillId="0" borderId="52" xfId="50" applyFont="1" applyFill="1" applyBorder="1" applyAlignment="1" applyProtection="1">
      <alignment horizontal="center"/>
      <protection/>
    </xf>
    <xf numFmtId="38" fontId="13" fillId="0" borderId="53" xfId="50" applyFont="1" applyFill="1" applyBorder="1" applyAlignment="1" applyProtection="1">
      <alignment horizontal="center"/>
      <protection/>
    </xf>
    <xf numFmtId="38" fontId="2" fillId="0" borderId="52" xfId="50" applyFont="1" applyFill="1" applyBorder="1" applyAlignment="1" applyProtection="1">
      <alignment/>
      <protection/>
    </xf>
    <xf numFmtId="38" fontId="18" fillId="0" borderId="53" xfId="50" applyFont="1" applyFill="1" applyBorder="1" applyAlignment="1" applyProtection="1">
      <alignment/>
      <protection/>
    </xf>
    <xf numFmtId="38" fontId="13" fillId="0" borderId="58" xfId="50" applyFont="1" applyFill="1" applyBorder="1" applyAlignment="1" applyProtection="1">
      <alignment/>
      <protection/>
    </xf>
    <xf numFmtId="38" fontId="49" fillId="0" borderId="84" xfId="50" applyFont="1" applyFill="1" applyBorder="1" applyAlignment="1">
      <alignment/>
    </xf>
    <xf numFmtId="0" fontId="3" fillId="0" borderId="79" xfId="0" applyFont="1" applyFill="1" applyBorder="1" applyAlignment="1">
      <alignment vertical="center"/>
    </xf>
    <xf numFmtId="0" fontId="43" fillId="0" borderId="0" xfId="0" applyFont="1" applyFill="1" applyAlignment="1">
      <alignment/>
    </xf>
    <xf numFmtId="0" fontId="3" fillId="0" borderId="19" xfId="0" applyFont="1" applyFill="1" applyBorder="1" applyAlignment="1" applyProtection="1">
      <alignment horizontal="center"/>
      <protection/>
    </xf>
    <xf numFmtId="58" fontId="3" fillId="0" borderId="0" xfId="0" applyNumberFormat="1" applyFont="1" applyFill="1" applyAlignment="1" applyProtection="1">
      <alignment/>
      <protection/>
    </xf>
    <xf numFmtId="0" fontId="3" fillId="0" borderId="85" xfId="0" applyFont="1" applyFill="1" applyBorder="1" applyAlignment="1" applyProtection="1">
      <alignment horizontal="center"/>
      <protection/>
    </xf>
    <xf numFmtId="0" fontId="3" fillId="0" borderId="86" xfId="0" applyFont="1" applyFill="1" applyBorder="1" applyAlignment="1" applyProtection="1">
      <alignment horizontal="center"/>
      <protection/>
    </xf>
    <xf numFmtId="0" fontId="3" fillId="0" borderId="87" xfId="0" applyFont="1" applyFill="1" applyBorder="1" applyAlignment="1" applyProtection="1">
      <alignment horizontal="center"/>
      <protection/>
    </xf>
    <xf numFmtId="0" fontId="3" fillId="0" borderId="88" xfId="0" applyFont="1" applyFill="1" applyBorder="1" applyAlignment="1" applyProtection="1">
      <alignment horizontal="center"/>
      <protection/>
    </xf>
    <xf numFmtId="0" fontId="4" fillId="0" borderId="87" xfId="0" applyFont="1" applyFill="1" applyBorder="1" applyAlignment="1" applyProtection="1">
      <alignment horizontal="center"/>
      <protection/>
    </xf>
    <xf numFmtId="38" fontId="13" fillId="0" borderId="89" xfId="50" applyFont="1" applyFill="1" applyBorder="1" applyAlignment="1" applyProtection="1">
      <alignment/>
      <protection/>
    </xf>
    <xf numFmtId="38" fontId="3" fillId="0" borderId="35" xfId="50" applyFont="1" applyFill="1" applyBorder="1" applyAlignment="1" applyProtection="1">
      <alignment/>
      <protection/>
    </xf>
    <xf numFmtId="0" fontId="0" fillId="0" borderId="30" xfId="0" applyBorder="1" applyAlignment="1">
      <alignment/>
    </xf>
    <xf numFmtId="0" fontId="0" fillId="0" borderId="31" xfId="0" applyBorder="1" applyAlignment="1">
      <alignment/>
    </xf>
    <xf numFmtId="0" fontId="0" fillId="0" borderId="0" xfId="0" applyBorder="1" applyAlignment="1">
      <alignment/>
    </xf>
    <xf numFmtId="0" fontId="28" fillId="0" borderId="0" xfId="0" applyFont="1" applyBorder="1" applyAlignment="1">
      <alignment/>
    </xf>
    <xf numFmtId="0" fontId="29" fillId="0" borderId="0" xfId="0" applyFont="1" applyBorder="1" applyAlignment="1">
      <alignment/>
    </xf>
    <xf numFmtId="0" fontId="65" fillId="0" borderId="30" xfId="0" applyFont="1" applyBorder="1" applyAlignment="1">
      <alignment horizontal="center"/>
    </xf>
    <xf numFmtId="0" fontId="65" fillId="0" borderId="0" xfId="0" applyFont="1" applyBorder="1" applyAlignment="1">
      <alignment horizontal="center"/>
    </xf>
    <xf numFmtId="0" fontId="65" fillId="0" borderId="31" xfId="0" applyFont="1" applyBorder="1" applyAlignment="1">
      <alignment horizontal="center"/>
    </xf>
    <xf numFmtId="0" fontId="29" fillId="0" borderId="31" xfId="0" applyFont="1" applyBorder="1" applyAlignment="1">
      <alignment horizontal="right"/>
    </xf>
    <xf numFmtId="0" fontId="66" fillId="0" borderId="0" xfId="0" applyFont="1" applyBorder="1" applyAlignment="1">
      <alignment/>
    </xf>
    <xf numFmtId="0" fontId="0" fillId="0" borderId="31" xfId="0" applyFont="1" applyBorder="1" applyAlignment="1">
      <alignment/>
    </xf>
    <xf numFmtId="0" fontId="67" fillId="0" borderId="0" xfId="0" applyFont="1" applyBorder="1" applyAlignment="1">
      <alignment/>
    </xf>
    <xf numFmtId="38" fontId="35" fillId="0" borderId="39" xfId="50" applyFont="1" applyFill="1" applyBorder="1" applyAlignment="1">
      <alignment/>
    </xf>
    <xf numFmtId="0" fontId="14" fillId="0" borderId="13" xfId="0" applyFont="1" applyFill="1" applyBorder="1" applyAlignment="1">
      <alignment horizontal="right" vertical="center"/>
    </xf>
    <xf numFmtId="38" fontId="35" fillId="0" borderId="59" xfId="50" applyFont="1" applyFill="1" applyBorder="1" applyAlignment="1">
      <alignment/>
    </xf>
    <xf numFmtId="38" fontId="0" fillId="0" borderId="75" xfId="50" applyFont="1" applyFill="1" applyBorder="1" applyAlignment="1">
      <alignment/>
    </xf>
    <xf numFmtId="38" fontId="0" fillId="0" borderId="39" xfId="50" applyFont="1" applyFill="1" applyBorder="1" applyAlignment="1">
      <alignment/>
    </xf>
    <xf numFmtId="38" fontId="0" fillId="0" borderId="59" xfId="50" applyFont="1" applyFill="1" applyBorder="1" applyAlignment="1">
      <alignment/>
    </xf>
    <xf numFmtId="0" fontId="3" fillId="0" borderId="10" xfId="0" applyFont="1" applyFill="1" applyBorder="1" applyAlignment="1">
      <alignment horizontal="right" shrinkToFit="1"/>
    </xf>
    <xf numFmtId="0" fontId="3" fillId="0" borderId="12" xfId="0" applyFont="1" applyFill="1" applyBorder="1" applyAlignment="1">
      <alignment horizontal="right" shrinkToFit="1"/>
    </xf>
    <xf numFmtId="0" fontId="3" fillId="0" borderId="12" xfId="0" applyFont="1" applyFill="1" applyBorder="1" applyAlignment="1">
      <alignment horizontal="center"/>
    </xf>
    <xf numFmtId="38" fontId="0" fillId="0" borderId="65" xfId="50" applyFont="1" applyFill="1" applyBorder="1" applyAlignment="1">
      <alignment/>
    </xf>
    <xf numFmtId="38" fontId="0" fillId="0" borderId="41" xfId="50" applyFont="1" applyFill="1" applyBorder="1" applyAlignment="1">
      <alignment/>
    </xf>
    <xf numFmtId="38" fontId="0" fillId="0" borderId="55" xfId="50" applyFont="1" applyFill="1" applyBorder="1" applyAlignment="1">
      <alignment/>
    </xf>
    <xf numFmtId="38" fontId="0" fillId="0" borderId="44" xfId="50" applyFont="1" applyFill="1" applyBorder="1" applyAlignment="1">
      <alignment horizontal="right" vertical="center"/>
    </xf>
    <xf numFmtId="38" fontId="0" fillId="0" borderId="42" xfId="50" applyFont="1" applyFill="1" applyBorder="1" applyAlignment="1">
      <alignment/>
    </xf>
    <xf numFmtId="38" fontId="0" fillId="0" borderId="90" xfId="50" applyFont="1" applyFill="1" applyBorder="1" applyAlignment="1">
      <alignment/>
    </xf>
    <xf numFmtId="38" fontId="0" fillId="0" borderId="75" xfId="50" applyFont="1" applyFill="1" applyBorder="1" applyAlignment="1">
      <alignment/>
    </xf>
    <xf numFmtId="38" fontId="0" fillId="0" borderId="42" xfId="50" applyFont="1" applyFill="1" applyBorder="1" applyAlignment="1">
      <alignment/>
    </xf>
    <xf numFmtId="38" fontId="0" fillId="0" borderId="14" xfId="50" applyFont="1" applyFill="1" applyBorder="1" applyAlignment="1">
      <alignment/>
    </xf>
    <xf numFmtId="38" fontId="0" fillId="0" borderId="20" xfId="50" applyFont="1" applyFill="1" applyBorder="1" applyAlignment="1">
      <alignment/>
    </xf>
    <xf numFmtId="38" fontId="0" fillId="0" borderId="36" xfId="50" applyFont="1" applyFill="1" applyBorder="1" applyAlignment="1">
      <alignment/>
    </xf>
    <xf numFmtId="38" fontId="0" fillId="0" borderId="21" xfId="50" applyFont="1" applyFill="1" applyBorder="1" applyAlignment="1">
      <alignment/>
    </xf>
    <xf numFmtId="38" fontId="0" fillId="0" borderId="45" xfId="50" applyFont="1" applyFill="1" applyBorder="1" applyAlignment="1">
      <alignment/>
    </xf>
    <xf numFmtId="38" fontId="0" fillId="0" borderId="44" xfId="50" applyFont="1" applyFill="1" applyBorder="1" applyAlignment="1">
      <alignment/>
    </xf>
    <xf numFmtId="0" fontId="3" fillId="0" borderId="20" xfId="0" applyFont="1" applyFill="1" applyBorder="1" applyAlignment="1">
      <alignment horizontal="left"/>
    </xf>
    <xf numFmtId="0" fontId="3" fillId="0" borderId="52" xfId="0" applyFont="1" applyFill="1" applyBorder="1" applyAlignment="1">
      <alignment horizontal="left"/>
    </xf>
    <xf numFmtId="38" fontId="2" fillId="0" borderId="80" xfId="50" applyFont="1" applyFill="1" applyBorder="1" applyAlignment="1" applyProtection="1">
      <alignment/>
      <protection locked="0"/>
    </xf>
    <xf numFmtId="0" fontId="14" fillId="0" borderId="19" xfId="0" applyFont="1" applyFill="1" applyBorder="1" applyAlignment="1">
      <alignment/>
    </xf>
    <xf numFmtId="38" fontId="0" fillId="0" borderId="91" xfId="50" applyFont="1" applyFill="1" applyBorder="1" applyAlignment="1">
      <alignment/>
    </xf>
    <xf numFmtId="38" fontId="0" fillId="0" borderId="92" xfId="50" applyFont="1" applyFill="1" applyBorder="1" applyAlignment="1">
      <alignment/>
    </xf>
    <xf numFmtId="38" fontId="0" fillId="0" borderId="0" xfId="50" applyFont="1" applyFill="1" applyAlignment="1">
      <alignment/>
    </xf>
    <xf numFmtId="38" fontId="0" fillId="0" borderId="72" xfId="50" applyFont="1" applyFill="1" applyBorder="1" applyAlignment="1">
      <alignment/>
    </xf>
    <xf numFmtId="38" fontId="0" fillId="0" borderId="22" xfId="50" applyFont="1" applyFill="1" applyBorder="1" applyAlignment="1">
      <alignment/>
    </xf>
    <xf numFmtId="38" fontId="0" fillId="0" borderId="20" xfId="50" applyFont="1" applyFill="1" applyBorder="1" applyAlignment="1">
      <alignment/>
    </xf>
    <xf numFmtId="38" fontId="0" fillId="0" borderId="69" xfId="50" applyFont="1" applyFill="1" applyBorder="1" applyAlignment="1">
      <alignment/>
    </xf>
    <xf numFmtId="38" fontId="0" fillId="0" borderId="16" xfId="50" applyFont="1" applyFill="1" applyBorder="1" applyAlignment="1">
      <alignment/>
    </xf>
    <xf numFmtId="38" fontId="0" fillId="0" borderId="52" xfId="50" applyFont="1" applyFill="1" applyBorder="1" applyAlignment="1" applyProtection="1">
      <alignment/>
      <protection locked="0"/>
    </xf>
    <xf numFmtId="38" fontId="0" fillId="0" borderId="0" xfId="50" applyFont="1" applyFill="1" applyAlignment="1">
      <alignment/>
    </xf>
    <xf numFmtId="38" fontId="0" fillId="0" borderId="53" xfId="50" applyFont="1" applyFill="1" applyBorder="1" applyAlignment="1">
      <alignment/>
    </xf>
    <xf numFmtId="38" fontId="0" fillId="0" borderId="66" xfId="50" applyFont="1" applyFill="1" applyBorder="1" applyAlignment="1">
      <alignment/>
    </xf>
    <xf numFmtId="38" fontId="0" fillId="0" borderId="73" xfId="50" applyFont="1" applyFill="1" applyBorder="1" applyAlignment="1">
      <alignment/>
    </xf>
    <xf numFmtId="38" fontId="0" fillId="0" borderId="24" xfId="50" applyFont="1" applyFill="1" applyBorder="1" applyAlignment="1">
      <alignment/>
    </xf>
    <xf numFmtId="38" fontId="0" fillId="0" borderId="77" xfId="50" applyFont="1" applyFill="1" applyBorder="1" applyAlignment="1">
      <alignment/>
    </xf>
    <xf numFmtId="38" fontId="0" fillId="0" borderId="57" xfId="50" applyFont="1" applyFill="1" applyBorder="1" applyAlignment="1">
      <alignment/>
    </xf>
    <xf numFmtId="38" fontId="0" fillId="0" borderId="18" xfId="50" applyFont="1" applyFill="1" applyBorder="1" applyAlignment="1">
      <alignment/>
    </xf>
    <xf numFmtId="49" fontId="69" fillId="0" borderId="0" xfId="50" applyNumberFormat="1" applyFont="1" applyFill="1" applyAlignment="1">
      <alignment horizontal="center"/>
    </xf>
    <xf numFmtId="38" fontId="0" fillId="0" borderId="0" xfId="50" applyFont="1" applyFill="1" applyAlignment="1">
      <alignment/>
    </xf>
    <xf numFmtId="38" fontId="0" fillId="0" borderId="93" xfId="50" applyFont="1" applyFill="1" applyBorder="1" applyAlignment="1">
      <alignment/>
    </xf>
    <xf numFmtId="38" fontId="0" fillId="0" borderId="69" xfId="50" applyFont="1" applyFill="1" applyBorder="1" applyAlignment="1">
      <alignment vertical="center"/>
    </xf>
    <xf numFmtId="38" fontId="0" fillId="0" borderId="90" xfId="50" applyFont="1" applyFill="1" applyBorder="1" applyAlignment="1">
      <alignment/>
    </xf>
    <xf numFmtId="38" fontId="0" fillId="0" borderId="92" xfId="50" applyFont="1" applyFill="1" applyBorder="1" applyAlignment="1">
      <alignment vertical="center"/>
    </xf>
    <xf numFmtId="38" fontId="0" fillId="0" borderId="76" xfId="50" applyFont="1" applyFill="1" applyBorder="1" applyAlignment="1">
      <alignment/>
    </xf>
    <xf numFmtId="38" fontId="0" fillId="0" borderId="35" xfId="50" applyFont="1" applyFill="1" applyBorder="1" applyAlignment="1">
      <alignment/>
    </xf>
    <xf numFmtId="38" fontId="0" fillId="0" borderId="42" xfId="50" applyFont="1" applyFill="1" applyBorder="1" applyAlignment="1">
      <alignment/>
    </xf>
    <xf numFmtId="38" fontId="0" fillId="0" borderId="13" xfId="50" applyFont="1" applyFill="1" applyBorder="1" applyAlignment="1">
      <alignment/>
    </xf>
    <xf numFmtId="0" fontId="3" fillId="0" borderId="40" xfId="0" applyFont="1" applyFill="1" applyBorder="1" applyAlignment="1">
      <alignment horizontal="center"/>
    </xf>
    <xf numFmtId="38" fontId="20" fillId="0" borderId="37" xfId="50" applyFont="1" applyFill="1" applyBorder="1" applyAlignment="1">
      <alignment/>
    </xf>
    <xf numFmtId="38" fontId="0" fillId="0" borderId="55" xfId="50" applyFont="1" applyFill="1" applyBorder="1" applyAlignment="1">
      <alignment/>
    </xf>
    <xf numFmtId="38" fontId="0" fillId="0" borderId="65" xfId="50" applyFont="1" applyFill="1" applyBorder="1" applyAlignment="1">
      <alignment/>
    </xf>
    <xf numFmtId="38" fontId="0" fillId="0" borderId="44" xfId="50" applyFont="1" applyFill="1" applyBorder="1" applyAlignment="1">
      <alignment/>
    </xf>
    <xf numFmtId="38" fontId="20" fillId="0" borderId="23" xfId="50" applyFont="1" applyFill="1" applyBorder="1" applyAlignment="1">
      <alignment/>
    </xf>
    <xf numFmtId="38" fontId="0" fillId="0" borderId="22" xfId="50" applyFont="1" applyFill="1" applyBorder="1" applyAlignment="1">
      <alignment/>
    </xf>
    <xf numFmtId="38" fontId="0" fillId="0" borderId="42" xfId="50" applyFont="1" applyFill="1" applyBorder="1" applyAlignment="1">
      <alignment/>
    </xf>
    <xf numFmtId="38" fontId="0" fillId="0" borderId="76" xfId="50" applyFont="1" applyFill="1" applyBorder="1" applyAlignment="1">
      <alignment horizontal="right" vertical="center"/>
    </xf>
    <xf numFmtId="38" fontId="0" fillId="0" borderId="45" xfId="50" applyFont="1" applyFill="1" applyBorder="1" applyAlignment="1">
      <alignment/>
    </xf>
    <xf numFmtId="38" fontId="0" fillId="0" borderId="90" xfId="50" applyFont="1" applyFill="1" applyBorder="1" applyAlignment="1">
      <alignment/>
    </xf>
    <xf numFmtId="38" fontId="0" fillId="0" borderId="76" xfId="50" applyFont="1" applyFill="1" applyBorder="1" applyAlignment="1">
      <alignment/>
    </xf>
    <xf numFmtId="38" fontId="0" fillId="0" borderId="21" xfId="50" applyFont="1" applyFill="1" applyBorder="1" applyAlignment="1">
      <alignment/>
    </xf>
    <xf numFmtId="38" fontId="0" fillId="0" borderId="24" xfId="50" applyFont="1" applyFill="1" applyBorder="1" applyAlignment="1">
      <alignment/>
    </xf>
    <xf numFmtId="38" fontId="0" fillId="0" borderId="62" xfId="50" applyFont="1" applyFill="1" applyBorder="1" applyAlignment="1">
      <alignment/>
    </xf>
    <xf numFmtId="38" fontId="20" fillId="0" borderId="62" xfId="50" applyFont="1" applyFill="1" applyBorder="1" applyAlignment="1">
      <alignment/>
    </xf>
    <xf numFmtId="38" fontId="0" fillId="0" borderId="62" xfId="50" applyFont="1" applyFill="1" applyBorder="1" applyAlignment="1">
      <alignment/>
    </xf>
    <xf numFmtId="38" fontId="0" fillId="0" borderId="75" xfId="50" applyFont="1" applyFill="1" applyBorder="1" applyAlignment="1">
      <alignment/>
    </xf>
    <xf numFmtId="38" fontId="0" fillId="0" borderId="59" xfId="50" applyFont="1" applyFill="1" applyBorder="1" applyAlignment="1">
      <alignment/>
    </xf>
    <xf numFmtId="38" fontId="0" fillId="0" borderId="14" xfId="50" applyFont="1" applyFill="1" applyBorder="1" applyAlignment="1">
      <alignment/>
    </xf>
    <xf numFmtId="38" fontId="0" fillId="0" borderId="16" xfId="50" applyFont="1" applyFill="1" applyBorder="1" applyAlignment="1">
      <alignment/>
    </xf>
    <xf numFmtId="38" fontId="0" fillId="0" borderId="20" xfId="50" applyFont="1" applyFill="1" applyBorder="1" applyAlignment="1">
      <alignment/>
    </xf>
    <xf numFmtId="38" fontId="20" fillId="0" borderId="20" xfId="50" applyFont="1" applyFill="1" applyBorder="1" applyAlignment="1">
      <alignment/>
    </xf>
    <xf numFmtId="38" fontId="0" fillId="0" borderId="20" xfId="50" applyFont="1" applyFill="1" applyBorder="1" applyAlignment="1">
      <alignment/>
    </xf>
    <xf numFmtId="38" fontId="20" fillId="0" borderId="64" xfId="50" applyFont="1" applyFill="1" applyBorder="1" applyAlignment="1">
      <alignment/>
    </xf>
    <xf numFmtId="38" fontId="20" fillId="0" borderId="13" xfId="50" applyFont="1" applyFill="1" applyBorder="1" applyAlignment="1">
      <alignment/>
    </xf>
    <xf numFmtId="38" fontId="0" fillId="0" borderId="44" xfId="50" applyFont="1" applyFill="1" applyBorder="1" applyAlignment="1">
      <alignment horizontal="center" vertical="center"/>
    </xf>
    <xf numFmtId="38" fontId="20" fillId="0" borderId="63" xfId="50" applyFont="1" applyFill="1" applyBorder="1" applyAlignment="1">
      <alignment horizontal="center" vertical="center"/>
    </xf>
    <xf numFmtId="38" fontId="20" fillId="0" borderId="0" xfId="50" applyFont="1" applyFill="1" applyAlignment="1">
      <alignment/>
    </xf>
    <xf numFmtId="38" fontId="2" fillId="0" borderId="63" xfId="50" applyFont="1" applyFill="1" applyBorder="1" applyAlignment="1">
      <alignment vertical="center"/>
    </xf>
    <xf numFmtId="38" fontId="2" fillId="0" borderId="83" xfId="50" applyFont="1" applyFill="1" applyBorder="1" applyAlignment="1" applyProtection="1">
      <alignment/>
      <protection locked="0"/>
    </xf>
    <xf numFmtId="38" fontId="10" fillId="0" borderId="24" xfId="50" applyFont="1" applyFill="1" applyBorder="1" applyAlignment="1">
      <alignment/>
    </xf>
    <xf numFmtId="0" fontId="70" fillId="0" borderId="0" xfId="0" applyFont="1" applyFill="1" applyAlignment="1">
      <alignment/>
    </xf>
    <xf numFmtId="38" fontId="71" fillId="0" borderId="20" xfId="50" applyFont="1" applyFill="1" applyBorder="1" applyAlignment="1">
      <alignment/>
    </xf>
    <xf numFmtId="38" fontId="2" fillId="0" borderId="68" xfId="50" applyFont="1" applyFill="1" applyBorder="1" applyAlignment="1">
      <alignment/>
    </xf>
    <xf numFmtId="38" fontId="0" fillId="0" borderId="44" xfId="50" applyFont="1" applyFill="1" applyBorder="1" applyAlignment="1">
      <alignment vertical="center"/>
    </xf>
    <xf numFmtId="38" fontId="0" fillId="0" borderId="22" xfId="50" applyFont="1" applyFill="1" applyBorder="1" applyAlignment="1">
      <alignment/>
    </xf>
    <xf numFmtId="38" fontId="0" fillId="0" borderId="81" xfId="50" applyFont="1" applyFill="1" applyBorder="1" applyAlignment="1">
      <alignment/>
    </xf>
    <xf numFmtId="38" fontId="18" fillId="0" borderId="56" xfId="50" applyFont="1" applyFill="1" applyBorder="1" applyAlignment="1" applyProtection="1">
      <alignment/>
      <protection/>
    </xf>
    <xf numFmtId="38" fontId="69" fillId="0" borderId="0" xfId="50" applyFont="1" applyFill="1" applyAlignment="1">
      <alignment/>
    </xf>
    <xf numFmtId="38" fontId="15" fillId="0" borderId="0" xfId="50" applyFont="1" applyFill="1" applyAlignment="1">
      <alignment/>
    </xf>
    <xf numFmtId="0" fontId="14" fillId="0" borderId="63" xfId="0" applyFont="1" applyFill="1" applyBorder="1" applyAlignment="1">
      <alignment vertical="center"/>
    </xf>
    <xf numFmtId="0" fontId="3" fillId="0" borderId="40" xfId="0" applyFont="1" applyFill="1" applyBorder="1" applyAlignment="1">
      <alignment vertical="center"/>
    </xf>
    <xf numFmtId="38" fontId="0" fillId="0" borderId="76" xfId="50" applyFont="1" applyFill="1" applyBorder="1" applyAlignment="1">
      <alignment vertical="center"/>
    </xf>
    <xf numFmtId="38" fontId="8" fillId="0" borderId="81" xfId="50" applyFont="1" applyFill="1" applyBorder="1" applyAlignment="1">
      <alignment vertical="center"/>
    </xf>
    <xf numFmtId="38" fontId="8" fillId="0" borderId="23" xfId="50" applyFont="1" applyFill="1" applyBorder="1" applyAlignment="1">
      <alignment/>
    </xf>
    <xf numFmtId="38" fontId="13" fillId="0" borderId="20" xfId="50" applyFont="1" applyFill="1" applyBorder="1" applyAlignment="1">
      <alignment/>
    </xf>
    <xf numFmtId="0" fontId="3" fillId="0" borderId="6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73" xfId="0" applyFont="1" applyFill="1" applyBorder="1" applyAlignment="1">
      <alignment horizontal="center" vertical="center"/>
    </xf>
    <xf numFmtId="38" fontId="2" fillId="0" borderId="76" xfId="50" applyFont="1" applyFill="1" applyBorder="1" applyAlignment="1">
      <alignment vertical="center"/>
    </xf>
    <xf numFmtId="38" fontId="13" fillId="0" borderId="58" xfId="50" applyFont="1" applyFill="1" applyBorder="1" applyAlignment="1">
      <alignment horizontal="center" vertical="center"/>
    </xf>
    <xf numFmtId="38" fontId="0" fillId="0" borderId="0" xfId="50" applyFont="1" applyFill="1" applyAlignment="1" applyProtection="1">
      <alignment/>
      <protection/>
    </xf>
    <xf numFmtId="38" fontId="47" fillId="0" borderId="35" xfId="50" applyFont="1" applyFill="1" applyBorder="1" applyAlignment="1" applyProtection="1">
      <alignment/>
      <protection/>
    </xf>
    <xf numFmtId="38" fontId="0" fillId="0" borderId="21" xfId="50" applyNumberFormat="1" applyFont="1" applyFill="1" applyBorder="1" applyAlignment="1">
      <alignment/>
    </xf>
    <xf numFmtId="38" fontId="0" fillId="0" borderId="21" xfId="50" applyFont="1" applyFill="1" applyBorder="1" applyAlignment="1">
      <alignment/>
    </xf>
    <xf numFmtId="0" fontId="3" fillId="0" borderId="73" xfId="0" applyFont="1" applyFill="1" applyBorder="1" applyAlignment="1">
      <alignment/>
    </xf>
    <xf numFmtId="38" fontId="0" fillId="0" borderId="91" xfId="50" applyFont="1" applyFill="1" applyBorder="1" applyAlignment="1">
      <alignment vertical="center"/>
    </xf>
    <xf numFmtId="38" fontId="2" fillId="0" borderId="61" xfId="50" applyFont="1" applyFill="1" applyBorder="1" applyAlignment="1">
      <alignment vertical="center"/>
    </xf>
    <xf numFmtId="38" fontId="0" fillId="0" borderId="72" xfId="50" applyFont="1" applyFill="1" applyBorder="1" applyAlignment="1">
      <alignment vertical="center"/>
    </xf>
    <xf numFmtId="38" fontId="2" fillId="0" borderId="61" xfId="50" applyFont="1" applyFill="1" applyBorder="1" applyAlignment="1" applyProtection="1">
      <alignment vertical="center"/>
      <protection locked="0"/>
    </xf>
    <xf numFmtId="38" fontId="0" fillId="0" borderId="21" xfId="50" applyFont="1" applyFill="1" applyBorder="1" applyAlignment="1">
      <alignment vertical="center"/>
    </xf>
    <xf numFmtId="38" fontId="0" fillId="0" borderId="18" xfId="50" applyFont="1" applyFill="1" applyBorder="1" applyAlignment="1">
      <alignment/>
    </xf>
    <xf numFmtId="38" fontId="2" fillId="0" borderId="76" xfId="50" applyFont="1" applyFill="1" applyBorder="1" applyAlignment="1">
      <alignment/>
    </xf>
    <xf numFmtId="38" fontId="0" fillId="0" borderId="24" xfId="50" applyFont="1" applyFill="1" applyBorder="1" applyAlignment="1">
      <alignment/>
    </xf>
    <xf numFmtId="38" fontId="0" fillId="0" borderId="13" xfId="50" applyFont="1" applyFill="1" applyBorder="1" applyAlignment="1">
      <alignment/>
    </xf>
    <xf numFmtId="38" fontId="0" fillId="0" borderId="16" xfId="50" applyFont="1" applyFill="1" applyBorder="1" applyAlignment="1">
      <alignment/>
    </xf>
    <xf numFmtId="38" fontId="0" fillId="0" borderId="52" xfId="50" applyFont="1" applyFill="1" applyBorder="1" applyAlignment="1">
      <alignment/>
    </xf>
    <xf numFmtId="38" fontId="10" fillId="0" borderId="81" xfId="50" applyFont="1" applyFill="1" applyBorder="1" applyAlignment="1">
      <alignment/>
    </xf>
    <xf numFmtId="38" fontId="0" fillId="0" borderId="77" xfId="50" applyFont="1" applyFill="1" applyBorder="1" applyAlignment="1">
      <alignment vertical="center"/>
    </xf>
    <xf numFmtId="38" fontId="0" fillId="0" borderId="18" xfId="50" applyFont="1" applyFill="1" applyBorder="1" applyAlignment="1">
      <alignment/>
    </xf>
    <xf numFmtId="38" fontId="8" fillId="0" borderId="84" xfId="50" applyFont="1" applyFill="1" applyBorder="1" applyAlignment="1">
      <alignment/>
    </xf>
    <xf numFmtId="38" fontId="10" fillId="0" borderId="94" xfId="50" applyFont="1" applyFill="1" applyBorder="1" applyAlignment="1">
      <alignment/>
    </xf>
    <xf numFmtId="38" fontId="10" fillId="0" borderId="81" xfId="50" applyFont="1" applyFill="1" applyBorder="1" applyAlignment="1">
      <alignment/>
    </xf>
    <xf numFmtId="38" fontId="73" fillId="0" borderId="42" xfId="50" applyFont="1" applyFill="1" applyBorder="1" applyAlignment="1">
      <alignment/>
    </xf>
    <xf numFmtId="38" fontId="73" fillId="0" borderId="91" xfId="50" applyFont="1" applyFill="1" applyBorder="1" applyAlignment="1">
      <alignment/>
    </xf>
    <xf numFmtId="0" fontId="14" fillId="0" borderId="0" xfId="0" applyFont="1" applyFill="1" applyAlignment="1" applyProtection="1">
      <alignment shrinkToFit="1"/>
      <protection/>
    </xf>
    <xf numFmtId="38" fontId="19" fillId="0" borderId="71" xfId="50" applyFont="1" applyFill="1" applyBorder="1" applyAlignment="1" applyProtection="1">
      <alignment/>
      <protection/>
    </xf>
    <xf numFmtId="0" fontId="14" fillId="0" borderId="52" xfId="0" applyFont="1" applyFill="1" applyBorder="1" applyAlignment="1">
      <alignment/>
    </xf>
    <xf numFmtId="0" fontId="72" fillId="0" borderId="0" xfId="0" applyFont="1" applyFill="1" applyAlignment="1">
      <alignment/>
    </xf>
    <xf numFmtId="0" fontId="23" fillId="0" borderId="19" xfId="0" applyFont="1" applyFill="1" applyBorder="1" applyAlignment="1">
      <alignment horizontal="center" vertical="center" textRotation="255"/>
    </xf>
    <xf numFmtId="0" fontId="0" fillId="0" borderId="20" xfId="0" applyFill="1" applyBorder="1" applyAlignment="1">
      <alignment vertical="center"/>
    </xf>
    <xf numFmtId="38" fontId="8" fillId="0" borderId="20" xfId="50" applyFont="1" applyFill="1" applyBorder="1" applyAlignment="1">
      <alignment/>
    </xf>
    <xf numFmtId="38" fontId="8" fillId="0" borderId="23" xfId="50" applyFont="1" applyFill="1" applyBorder="1" applyAlignment="1" applyProtection="1">
      <alignment/>
      <protection/>
    </xf>
    <xf numFmtId="38" fontId="8" fillId="0" borderId="15" xfId="50" applyFont="1" applyFill="1" applyBorder="1" applyAlignment="1" applyProtection="1">
      <alignment/>
      <protection/>
    </xf>
    <xf numFmtId="0" fontId="3" fillId="0" borderId="0" xfId="0" applyFont="1" applyFill="1" applyBorder="1" applyAlignment="1" applyProtection="1">
      <alignment/>
      <protection/>
    </xf>
    <xf numFmtId="38" fontId="18" fillId="0" borderId="0" xfId="50" applyFont="1" applyFill="1" applyBorder="1" applyAlignment="1" applyProtection="1">
      <alignment/>
      <protection/>
    </xf>
    <xf numFmtId="38" fontId="2" fillId="0" borderId="0" xfId="50" applyFont="1" applyFill="1" applyBorder="1" applyAlignment="1" applyProtection="1">
      <alignment/>
      <protection/>
    </xf>
    <xf numFmtId="38" fontId="3" fillId="0" borderId="0" xfId="50" applyFont="1" applyFill="1" applyBorder="1" applyAlignment="1" applyProtection="1">
      <alignment/>
      <protection/>
    </xf>
    <xf numFmtId="38" fontId="0" fillId="0" borderId="0" xfId="50" applyFont="1" applyFill="1" applyBorder="1" applyAlignment="1">
      <alignment/>
    </xf>
    <xf numFmtId="38" fontId="75" fillId="0" borderId="12" xfId="50" applyFont="1" applyFill="1" applyBorder="1" applyAlignment="1">
      <alignment/>
    </xf>
    <xf numFmtId="38" fontId="0" fillId="0" borderId="42" xfId="52" applyFont="1" applyFill="1" applyBorder="1" applyAlignment="1">
      <alignment/>
    </xf>
    <xf numFmtId="38" fontId="2" fillId="0" borderId="37" xfId="52" applyFont="1" applyFill="1" applyBorder="1" applyAlignment="1">
      <alignment/>
    </xf>
    <xf numFmtId="38" fontId="0" fillId="0" borderId="35" xfId="52" applyFont="1" applyFill="1" applyBorder="1" applyAlignment="1">
      <alignment/>
    </xf>
    <xf numFmtId="38" fontId="2" fillId="0" borderId="37" xfId="52" applyFont="1" applyFill="1" applyBorder="1" applyAlignment="1" applyProtection="1">
      <alignment/>
      <protection locked="0"/>
    </xf>
    <xf numFmtId="38" fontId="3" fillId="0" borderId="25" xfId="52" applyFont="1" applyFill="1" applyBorder="1" applyAlignment="1">
      <alignment/>
    </xf>
    <xf numFmtId="38" fontId="0" fillId="0" borderId="36" xfId="52" applyFont="1" applyFill="1" applyBorder="1" applyAlignment="1">
      <alignment/>
    </xf>
    <xf numFmtId="38" fontId="0" fillId="0" borderId="19" xfId="50" applyFont="1" applyFill="1" applyBorder="1" applyAlignment="1">
      <alignment/>
    </xf>
    <xf numFmtId="0" fontId="3" fillId="0" borderId="77" xfId="0" applyFont="1" applyFill="1" applyBorder="1" applyAlignment="1">
      <alignment/>
    </xf>
    <xf numFmtId="38" fontId="2" fillId="0" borderId="53" xfId="50" applyFont="1" applyFill="1" applyBorder="1" applyAlignment="1" applyProtection="1">
      <alignment/>
      <protection locked="0"/>
    </xf>
    <xf numFmtId="38" fontId="2" fillId="0" borderId="63" xfId="50" applyFont="1" applyFill="1" applyBorder="1" applyAlignment="1" applyProtection="1">
      <alignment/>
      <protection locked="0"/>
    </xf>
    <xf numFmtId="38" fontId="2" fillId="0" borderId="79" xfId="50" applyFont="1" applyFill="1" applyBorder="1" applyAlignment="1" applyProtection="1">
      <alignment/>
      <protection locked="0"/>
    </xf>
    <xf numFmtId="38" fontId="2" fillId="0" borderId="80" xfId="50" applyFont="1" applyFill="1" applyBorder="1" applyAlignment="1">
      <alignment/>
    </xf>
    <xf numFmtId="38" fontId="0" fillId="0" borderId="77" xfId="50" applyFont="1" applyFill="1" applyBorder="1" applyAlignment="1">
      <alignment/>
    </xf>
    <xf numFmtId="38" fontId="2" fillId="0" borderId="67" xfId="50" applyFont="1" applyFill="1" applyBorder="1" applyAlignment="1">
      <alignment/>
    </xf>
    <xf numFmtId="38" fontId="0" fillId="0" borderId="72" xfId="50" applyFont="1" applyFill="1" applyBorder="1" applyAlignment="1">
      <alignment/>
    </xf>
    <xf numFmtId="38" fontId="0" fillId="0" borderId="35" xfId="50" applyFont="1" applyFill="1" applyBorder="1" applyAlignment="1">
      <alignment vertical="center"/>
    </xf>
    <xf numFmtId="38" fontId="2" fillId="0" borderId="68" xfId="50" applyFont="1" applyFill="1" applyBorder="1" applyAlignment="1" applyProtection="1">
      <alignment vertical="center"/>
      <protection locked="0"/>
    </xf>
    <xf numFmtId="38" fontId="0" fillId="0" borderId="35" xfId="50" applyFont="1" applyFill="1" applyBorder="1" applyAlignment="1">
      <alignment vertical="center"/>
    </xf>
    <xf numFmtId="38" fontId="0" fillId="0" borderId="69" xfId="50" applyFont="1" applyFill="1" applyBorder="1" applyAlignment="1">
      <alignment/>
    </xf>
    <xf numFmtId="38" fontId="0" fillId="0" borderId="77" xfId="50" applyFont="1" applyFill="1" applyBorder="1" applyAlignment="1">
      <alignment/>
    </xf>
    <xf numFmtId="38" fontId="2" fillId="0" borderId="63" xfId="50" applyFont="1" applyFill="1" applyBorder="1" applyAlignment="1">
      <alignment/>
    </xf>
    <xf numFmtId="38" fontId="13" fillId="0" borderId="17" xfId="50" applyFont="1" applyFill="1" applyBorder="1" applyAlignment="1">
      <alignment/>
    </xf>
    <xf numFmtId="38" fontId="2" fillId="0" borderId="82" xfId="50" applyFont="1" applyFill="1" applyBorder="1" applyAlignment="1" applyProtection="1">
      <alignment/>
      <protection locked="0"/>
    </xf>
    <xf numFmtId="0" fontId="3" fillId="0" borderId="37" xfId="0" applyFont="1" applyFill="1" applyBorder="1" applyAlignment="1">
      <alignment/>
    </xf>
    <xf numFmtId="38" fontId="81" fillId="0" borderId="15" xfId="50" applyFont="1" applyFill="1" applyBorder="1" applyAlignment="1">
      <alignment/>
    </xf>
    <xf numFmtId="38" fontId="81" fillId="0" borderId="80" xfId="50" applyFont="1" applyFill="1" applyBorder="1" applyAlignment="1" applyProtection="1">
      <alignment vertical="center"/>
      <protection locked="0"/>
    </xf>
    <xf numFmtId="38" fontId="81" fillId="0" borderId="23" xfId="50" applyFont="1" applyFill="1" applyBorder="1" applyAlignment="1" applyProtection="1">
      <alignment/>
      <protection locked="0"/>
    </xf>
    <xf numFmtId="38" fontId="81" fillId="0" borderId="38" xfId="50" applyFont="1" applyFill="1" applyBorder="1" applyAlignment="1" applyProtection="1">
      <alignment/>
      <protection locked="0"/>
    </xf>
    <xf numFmtId="0" fontId="3" fillId="0" borderId="50" xfId="0" applyFont="1" applyFill="1" applyBorder="1" applyAlignment="1">
      <alignment/>
    </xf>
    <xf numFmtId="0" fontId="13" fillId="0" borderId="11" xfId="0" applyFont="1" applyFill="1" applyBorder="1" applyAlignment="1">
      <alignment shrinkToFit="1"/>
    </xf>
    <xf numFmtId="0" fontId="76" fillId="0" borderId="0" xfId="0" applyFont="1" applyFill="1" applyAlignment="1">
      <alignment/>
    </xf>
    <xf numFmtId="38" fontId="77" fillId="0" borderId="0" xfId="50" applyFont="1" applyFill="1" applyAlignment="1">
      <alignment/>
    </xf>
    <xf numFmtId="38" fontId="78" fillId="0" borderId="0" xfId="50" applyFont="1" applyFill="1" applyAlignment="1">
      <alignment/>
    </xf>
    <xf numFmtId="0" fontId="3" fillId="0" borderId="10" xfId="0" applyFont="1" applyFill="1" applyBorder="1" applyAlignment="1">
      <alignment shrinkToFit="1"/>
    </xf>
    <xf numFmtId="38" fontId="0" fillId="24" borderId="35" xfId="50" applyFont="1" applyFill="1" applyBorder="1" applyAlignment="1">
      <alignment/>
    </xf>
    <xf numFmtId="0" fontId="3" fillId="24" borderId="13" xfId="0" applyFont="1" applyFill="1" applyBorder="1" applyAlignment="1">
      <alignment/>
    </xf>
    <xf numFmtId="38" fontId="0" fillId="24" borderId="72" xfId="50" applyFont="1" applyFill="1" applyBorder="1" applyAlignment="1">
      <alignment/>
    </xf>
    <xf numFmtId="38" fontId="3" fillId="24" borderId="25" xfId="50" applyFont="1" applyFill="1" applyBorder="1" applyAlignment="1">
      <alignment/>
    </xf>
    <xf numFmtId="38" fontId="0" fillId="24" borderId="36" xfId="50" applyFont="1" applyFill="1" applyBorder="1" applyAlignment="1">
      <alignment/>
    </xf>
    <xf numFmtId="38" fontId="13" fillId="24" borderId="40" xfId="50" applyFont="1" applyFill="1" applyBorder="1" applyAlignment="1">
      <alignment/>
    </xf>
    <xf numFmtId="229" fontId="68" fillId="0" borderId="0" xfId="0" applyNumberFormat="1" applyFont="1" applyBorder="1" applyAlignment="1">
      <alignment horizontal="center"/>
    </xf>
    <xf numFmtId="38" fontId="23" fillId="0" borderId="19" xfId="50" applyFont="1" applyFill="1" applyBorder="1" applyAlignment="1" applyProtection="1">
      <alignment horizontal="center"/>
      <protection/>
    </xf>
    <xf numFmtId="38" fontId="23" fillId="0" borderId="23" xfId="50" applyFont="1" applyFill="1" applyBorder="1" applyAlignment="1" applyProtection="1">
      <alignment horizontal="center"/>
      <protection/>
    </xf>
    <xf numFmtId="182" fontId="6" fillId="0" borderId="60" xfId="0" applyNumberFormat="1" applyFont="1" applyFill="1" applyBorder="1" applyAlignment="1" applyProtection="1">
      <alignment/>
      <protection/>
    </xf>
    <xf numFmtId="182" fontId="6" fillId="0" borderId="0" xfId="0" applyNumberFormat="1" applyFont="1" applyFill="1" applyBorder="1" applyAlignment="1" applyProtection="1">
      <alignment/>
      <protection/>
    </xf>
    <xf numFmtId="182" fontId="6" fillId="0" borderId="67" xfId="0" applyNumberFormat="1" applyFont="1" applyFill="1" applyBorder="1" applyAlignment="1" applyProtection="1">
      <alignment/>
      <protection/>
    </xf>
    <xf numFmtId="182" fontId="6" fillId="0" borderId="17" xfId="0" applyNumberFormat="1" applyFont="1" applyFill="1" applyBorder="1" applyAlignment="1" applyProtection="1">
      <alignment/>
      <protection/>
    </xf>
    <xf numFmtId="182" fontId="6" fillId="0" borderId="13" xfId="0" applyNumberFormat="1" applyFont="1" applyFill="1" applyBorder="1" applyAlignment="1" applyProtection="1">
      <alignment/>
      <protection/>
    </xf>
    <xf numFmtId="182" fontId="6" fillId="0" borderId="15" xfId="0" applyNumberFormat="1" applyFont="1" applyFill="1" applyBorder="1" applyAlignment="1" applyProtection="1">
      <alignment/>
      <protection/>
    </xf>
    <xf numFmtId="38" fontId="13" fillId="0" borderId="52" xfId="50" applyFont="1" applyFill="1" applyBorder="1" applyAlignment="1" applyProtection="1">
      <alignment horizontal="center"/>
      <protection/>
    </xf>
    <xf numFmtId="38" fontId="13" fillId="0" borderId="53" xfId="50" applyFont="1" applyFill="1" applyBorder="1" applyAlignment="1" applyProtection="1">
      <alignment horizontal="center"/>
      <protection/>
    </xf>
    <xf numFmtId="38" fontId="6" fillId="0" borderId="95" xfId="0" applyNumberFormat="1" applyFont="1" applyFill="1" applyBorder="1" applyAlignment="1" applyProtection="1">
      <alignment horizontal="center"/>
      <protection/>
    </xf>
    <xf numFmtId="0" fontId="6" fillId="0" borderId="96" xfId="0" applyFont="1" applyFill="1" applyBorder="1" applyAlignment="1" applyProtection="1">
      <alignment horizontal="center"/>
      <protection/>
    </xf>
    <xf numFmtId="38" fontId="6" fillId="0" borderId="60" xfId="50" applyFont="1" applyFill="1" applyBorder="1" applyAlignment="1" applyProtection="1">
      <alignment shrinkToFit="1"/>
      <protection/>
    </xf>
    <xf numFmtId="38" fontId="6" fillId="0" borderId="0" xfId="50" applyFont="1" applyFill="1" applyBorder="1" applyAlignment="1" applyProtection="1">
      <alignment shrinkToFit="1"/>
      <protection/>
    </xf>
    <xf numFmtId="38" fontId="6" fillId="0" borderId="67" xfId="50" applyFont="1" applyFill="1" applyBorder="1" applyAlignment="1" applyProtection="1">
      <alignment shrinkToFit="1"/>
      <protection/>
    </xf>
    <xf numFmtId="38" fontId="6" fillId="0" borderId="17" xfId="50" applyFont="1" applyFill="1" applyBorder="1" applyAlignment="1" applyProtection="1">
      <alignment shrinkToFit="1"/>
      <protection/>
    </xf>
    <xf numFmtId="38" fontId="6" fillId="0" borderId="13" xfId="50" applyFont="1" applyFill="1" applyBorder="1" applyAlignment="1" applyProtection="1">
      <alignment shrinkToFit="1"/>
      <protection/>
    </xf>
    <xf numFmtId="38" fontId="6" fillId="0" borderId="15" xfId="50" applyFont="1" applyFill="1" applyBorder="1" applyAlignment="1" applyProtection="1">
      <alignment shrinkToFit="1"/>
      <protection/>
    </xf>
    <xf numFmtId="38" fontId="8" fillId="0" borderId="60" xfId="50" applyFont="1" applyFill="1" applyBorder="1" applyAlignment="1" applyProtection="1">
      <alignment/>
      <protection/>
    </xf>
    <xf numFmtId="38" fontId="8" fillId="0" borderId="0" xfId="50" applyFont="1" applyFill="1" applyBorder="1" applyAlignment="1" applyProtection="1">
      <alignment/>
      <protection/>
    </xf>
    <xf numFmtId="38" fontId="8" fillId="0" borderId="67" xfId="50" applyFont="1" applyFill="1" applyBorder="1" applyAlignment="1" applyProtection="1">
      <alignment/>
      <protection/>
    </xf>
    <xf numFmtId="38" fontId="8" fillId="0" borderId="17" xfId="50" applyFont="1" applyFill="1" applyBorder="1" applyAlignment="1" applyProtection="1">
      <alignment/>
      <protection/>
    </xf>
    <xf numFmtId="38" fontId="8" fillId="0" borderId="13" xfId="50" applyFont="1" applyFill="1" applyBorder="1" applyAlignment="1" applyProtection="1">
      <alignment/>
      <protection/>
    </xf>
    <xf numFmtId="38" fontId="8" fillId="0" borderId="15" xfId="50" applyFont="1" applyFill="1" applyBorder="1" applyAlignment="1" applyProtection="1">
      <alignment/>
      <protection/>
    </xf>
    <xf numFmtId="176" fontId="6" fillId="0" borderId="0" xfId="50" applyNumberFormat="1" applyFont="1" applyFill="1" applyBorder="1" applyAlignment="1" applyProtection="1">
      <alignment horizontal="center"/>
      <protection/>
    </xf>
    <xf numFmtId="176" fontId="6" fillId="0" borderId="67" xfId="50" applyNumberFormat="1" applyFont="1" applyFill="1" applyBorder="1" applyAlignment="1" applyProtection="1">
      <alignment horizontal="center"/>
      <protection/>
    </xf>
    <xf numFmtId="176" fontId="6" fillId="0" borderId="13" xfId="50" applyNumberFormat="1" applyFont="1" applyFill="1" applyBorder="1" applyAlignment="1" applyProtection="1">
      <alignment horizontal="center"/>
      <protection/>
    </xf>
    <xf numFmtId="176" fontId="6" fillId="0" borderId="15" xfId="50" applyNumberFormat="1" applyFont="1" applyFill="1" applyBorder="1" applyAlignment="1" applyProtection="1">
      <alignment horizontal="center"/>
      <protection/>
    </xf>
    <xf numFmtId="38" fontId="20" fillId="0" borderId="52" xfId="50" applyFont="1" applyFill="1" applyBorder="1" applyAlignment="1" applyProtection="1">
      <alignment/>
      <protection/>
    </xf>
    <xf numFmtId="0" fontId="22" fillId="0" borderId="52" xfId="0" applyFont="1" applyFill="1" applyBorder="1" applyAlignment="1" applyProtection="1">
      <alignment/>
      <protection/>
    </xf>
    <xf numFmtId="0" fontId="22" fillId="0" borderId="53" xfId="0" applyFont="1" applyFill="1" applyBorder="1" applyAlignment="1" applyProtection="1">
      <alignment/>
      <protection/>
    </xf>
    <xf numFmtId="38" fontId="6" fillId="0" borderId="60" xfId="50" applyFont="1" applyFill="1" applyBorder="1" applyAlignment="1" applyProtection="1">
      <alignment/>
      <protection/>
    </xf>
    <xf numFmtId="0" fontId="6" fillId="0" borderId="0" xfId="0" applyFont="1" applyFill="1" applyAlignment="1" applyProtection="1">
      <alignment/>
      <protection/>
    </xf>
    <xf numFmtId="0" fontId="6" fillId="0" borderId="67" xfId="0" applyFont="1" applyFill="1" applyBorder="1" applyAlignment="1" applyProtection="1">
      <alignment/>
      <protection/>
    </xf>
    <xf numFmtId="0" fontId="6" fillId="0" borderId="17" xfId="0" applyFont="1" applyFill="1" applyBorder="1" applyAlignment="1" applyProtection="1">
      <alignment/>
      <protection/>
    </xf>
    <xf numFmtId="0" fontId="6" fillId="0" borderId="13" xfId="0" applyFont="1" applyFill="1" applyBorder="1" applyAlignment="1" applyProtection="1">
      <alignment/>
      <protection/>
    </xf>
    <xf numFmtId="0" fontId="6" fillId="0" borderId="15" xfId="0" applyFont="1" applyFill="1" applyBorder="1" applyAlignment="1" applyProtection="1">
      <alignment/>
      <protection/>
    </xf>
    <xf numFmtId="0" fontId="4" fillId="0" borderId="53" xfId="0" applyFont="1" applyFill="1" applyBorder="1" applyAlignment="1">
      <alignment horizontal="center" vertical="center" textRotation="255"/>
    </xf>
    <xf numFmtId="0" fontId="4" fillId="0" borderId="67"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38" fontId="5" fillId="0" borderId="46" xfId="50" applyFont="1" applyFill="1" applyBorder="1" applyAlignment="1">
      <alignment horizontal="center"/>
    </xf>
    <xf numFmtId="38" fontId="5" fillId="0" borderId="38" xfId="50" applyFont="1" applyFill="1" applyBorder="1" applyAlignment="1">
      <alignment horizontal="center"/>
    </xf>
    <xf numFmtId="0" fontId="5" fillId="0" borderId="58" xfId="0" applyFont="1" applyFill="1" applyBorder="1" applyAlignment="1">
      <alignment horizontal="center" vertical="center"/>
    </xf>
    <xf numFmtId="0" fontId="15" fillId="0" borderId="53"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5" xfId="0" applyFont="1" applyFill="1" applyBorder="1" applyAlignment="1">
      <alignment horizontal="center" vertical="center"/>
    </xf>
    <xf numFmtId="38" fontId="6" fillId="0" borderId="95" xfId="50" applyFont="1" applyFill="1" applyBorder="1" applyAlignment="1" applyProtection="1">
      <alignment horizontal="center"/>
      <protection locked="0"/>
    </xf>
    <xf numFmtId="0" fontId="7" fillId="0" borderId="96" xfId="0" applyFont="1" applyFill="1" applyBorder="1" applyAlignment="1" applyProtection="1">
      <alignment horizontal="center"/>
      <protection locked="0"/>
    </xf>
    <xf numFmtId="38" fontId="6" fillId="0" borderId="62" xfId="50" applyFont="1" applyFill="1" applyBorder="1" applyAlignment="1">
      <alignment/>
    </xf>
    <xf numFmtId="0" fontId="7" fillId="0" borderId="54" xfId="0" applyFont="1" applyFill="1" applyBorder="1" applyAlignment="1">
      <alignment/>
    </xf>
    <xf numFmtId="38" fontId="8" fillId="0" borderId="12" xfId="50" applyFont="1" applyFill="1" applyBorder="1" applyAlignment="1">
      <alignment/>
    </xf>
    <xf numFmtId="0" fontId="9" fillId="0" borderId="64" xfId="0" applyFont="1" applyFill="1" applyBorder="1" applyAlignment="1">
      <alignment/>
    </xf>
    <xf numFmtId="176" fontId="6" fillId="0" borderId="60" xfId="50" applyNumberFormat="1" applyFont="1" applyFill="1" applyBorder="1" applyAlignment="1" applyProtection="1">
      <alignment horizontal="center"/>
      <protection locked="0"/>
    </xf>
    <xf numFmtId="176" fontId="6" fillId="0" borderId="0" xfId="50" applyNumberFormat="1" applyFont="1" applyFill="1" applyBorder="1" applyAlignment="1" applyProtection="1">
      <alignment horizontal="center"/>
      <protection locked="0"/>
    </xf>
    <xf numFmtId="176" fontId="6" fillId="0" borderId="67" xfId="50" applyNumberFormat="1" applyFont="1" applyFill="1" applyBorder="1" applyAlignment="1" applyProtection="1">
      <alignment horizontal="center"/>
      <protection locked="0"/>
    </xf>
    <xf numFmtId="176" fontId="6" fillId="0" borderId="17" xfId="50" applyNumberFormat="1" applyFont="1" applyFill="1" applyBorder="1" applyAlignment="1" applyProtection="1">
      <alignment horizontal="center"/>
      <protection locked="0"/>
    </xf>
    <xf numFmtId="176" fontId="6" fillId="0" borderId="13" xfId="50" applyNumberFormat="1" applyFont="1" applyFill="1" applyBorder="1" applyAlignment="1" applyProtection="1">
      <alignment horizontal="center"/>
      <protection locked="0"/>
    </xf>
    <xf numFmtId="176" fontId="6" fillId="0" borderId="15" xfId="50" applyNumberFormat="1" applyFont="1" applyFill="1" applyBorder="1" applyAlignment="1" applyProtection="1">
      <alignment horizontal="center"/>
      <protection locked="0"/>
    </xf>
    <xf numFmtId="38" fontId="8" fillId="0" borderId="60" xfId="50" applyFont="1" applyFill="1" applyBorder="1" applyAlignment="1" applyProtection="1">
      <alignment/>
      <protection locked="0"/>
    </xf>
    <xf numFmtId="0" fontId="8" fillId="0" borderId="0" xfId="0" applyFont="1" applyFill="1" applyAlignment="1" applyProtection="1">
      <alignment/>
      <protection locked="0"/>
    </xf>
    <xf numFmtId="0" fontId="8" fillId="0" borderId="67" xfId="0" applyFont="1" applyFill="1" applyBorder="1" applyAlignment="1" applyProtection="1">
      <alignment/>
      <protection locked="0"/>
    </xf>
    <xf numFmtId="0" fontId="8" fillId="0" borderId="17" xfId="0" applyFont="1" applyFill="1" applyBorder="1" applyAlignment="1" applyProtection="1">
      <alignment/>
      <protection locked="0"/>
    </xf>
    <xf numFmtId="0" fontId="8" fillId="0" borderId="13" xfId="0" applyFont="1" applyFill="1" applyBorder="1" applyAlignment="1" applyProtection="1">
      <alignment/>
      <protection locked="0"/>
    </xf>
    <xf numFmtId="0" fontId="8" fillId="0" borderId="15" xfId="0" applyFont="1" applyFill="1" applyBorder="1" applyAlignment="1" applyProtection="1">
      <alignment/>
      <protection locked="0"/>
    </xf>
    <xf numFmtId="0" fontId="5" fillId="0" borderId="52" xfId="0" applyFont="1" applyFill="1" applyBorder="1" applyAlignment="1">
      <alignment horizontal="center" vertical="center"/>
    </xf>
    <xf numFmtId="0" fontId="15" fillId="0" borderId="52" xfId="0" applyFont="1" applyFill="1" applyBorder="1" applyAlignment="1">
      <alignment horizontal="center" vertical="center"/>
    </xf>
    <xf numFmtId="0" fontId="15" fillId="0" borderId="77" xfId="0" applyFont="1" applyFill="1" applyBorder="1" applyAlignment="1">
      <alignment horizontal="center" vertical="center"/>
    </xf>
    <xf numFmtId="0" fontId="15" fillId="0" borderId="13" xfId="0" applyFont="1" applyFill="1" applyBorder="1" applyAlignment="1">
      <alignment horizontal="center" vertical="center"/>
    </xf>
    <xf numFmtId="0" fontId="15" fillId="0" borderId="18" xfId="0" applyFont="1" applyFill="1" applyBorder="1" applyAlignment="1">
      <alignment horizontal="center" vertical="center"/>
    </xf>
    <xf numFmtId="38" fontId="5" fillId="0" borderId="97" xfId="50" applyFont="1" applyFill="1" applyBorder="1" applyAlignment="1">
      <alignment horizontal="center" vertical="center"/>
    </xf>
    <xf numFmtId="0" fontId="15" fillId="0" borderId="78" xfId="0" applyFont="1" applyFill="1" applyBorder="1" applyAlignment="1">
      <alignment horizontal="center" vertical="center"/>
    </xf>
    <xf numFmtId="38" fontId="3" fillId="0" borderId="58" xfId="50" applyFont="1" applyFill="1" applyBorder="1" applyAlignment="1">
      <alignment horizontal="left"/>
    </xf>
    <xf numFmtId="38" fontId="3" fillId="0" borderId="52" xfId="50" applyFont="1" applyFill="1" applyBorder="1" applyAlignment="1">
      <alignment horizontal="left"/>
    </xf>
    <xf numFmtId="38" fontId="3" fillId="0" borderId="53" xfId="50" applyFont="1" applyFill="1" applyBorder="1" applyAlignment="1">
      <alignment horizontal="left"/>
    </xf>
    <xf numFmtId="38" fontId="21" fillId="0" borderId="52" xfId="50" applyFont="1" applyFill="1" applyBorder="1" applyAlignment="1" applyProtection="1" quotePrefix="1">
      <alignment/>
      <protection locked="0"/>
    </xf>
    <xf numFmtId="0" fontId="4" fillId="0" borderId="52" xfId="0" applyFont="1" applyFill="1" applyBorder="1" applyAlignment="1" applyProtection="1">
      <alignment/>
      <protection locked="0"/>
    </xf>
    <xf numFmtId="0" fontId="4" fillId="0" borderId="53" xfId="0" applyFont="1" applyFill="1" applyBorder="1" applyAlignment="1" applyProtection="1">
      <alignment/>
      <protection locked="0"/>
    </xf>
    <xf numFmtId="38" fontId="20" fillId="0" borderId="52" xfId="50" applyFont="1" applyFill="1" applyBorder="1" applyAlignment="1" applyProtection="1" quotePrefix="1">
      <alignment/>
      <protection locked="0"/>
    </xf>
    <xf numFmtId="0" fontId="0" fillId="0" borderId="53" xfId="0" applyFont="1" applyFill="1" applyBorder="1" applyAlignment="1" applyProtection="1">
      <alignment/>
      <protection locked="0"/>
    </xf>
    <xf numFmtId="0" fontId="13" fillId="0" borderId="0" xfId="0" applyFont="1" applyFill="1" applyAlignment="1">
      <alignment horizontal="center" shrinkToFit="1"/>
    </xf>
    <xf numFmtId="0" fontId="13" fillId="0" borderId="67" xfId="0" applyFont="1" applyFill="1" applyBorder="1" applyAlignment="1">
      <alignment horizontal="center" shrinkToFit="1"/>
    </xf>
    <xf numFmtId="0" fontId="6" fillId="0" borderId="60" xfId="0" applyFont="1" applyFill="1" applyBorder="1" applyAlignment="1" applyProtection="1">
      <alignment/>
      <protection locked="0"/>
    </xf>
    <xf numFmtId="0" fontId="6" fillId="0" borderId="0" xfId="0" applyFont="1" applyFill="1" applyBorder="1" applyAlignment="1" applyProtection="1">
      <alignment/>
      <protection locked="0"/>
    </xf>
    <xf numFmtId="0" fontId="6" fillId="0" borderId="67" xfId="0" applyFont="1" applyFill="1" applyBorder="1" applyAlignment="1" applyProtection="1">
      <alignment/>
      <protection locked="0"/>
    </xf>
    <xf numFmtId="0" fontId="6" fillId="0" borderId="17" xfId="0" applyFont="1" applyFill="1" applyBorder="1" applyAlignment="1" applyProtection="1">
      <alignment/>
      <protection locked="0"/>
    </xf>
    <xf numFmtId="0" fontId="6" fillId="0" borderId="13" xfId="0" applyFont="1" applyFill="1" applyBorder="1" applyAlignment="1" applyProtection="1">
      <alignment/>
      <protection locked="0"/>
    </xf>
    <xf numFmtId="0" fontId="6" fillId="0" borderId="15" xfId="0" applyFont="1" applyFill="1" applyBorder="1" applyAlignment="1" applyProtection="1">
      <alignment/>
      <protection locked="0"/>
    </xf>
    <xf numFmtId="38" fontId="6" fillId="0" borderId="60" xfId="50" applyFont="1" applyFill="1" applyBorder="1" applyAlignment="1" applyProtection="1">
      <alignment shrinkToFit="1"/>
      <protection locked="0"/>
    </xf>
    <xf numFmtId="0" fontId="12" fillId="0" borderId="0" xfId="0" applyFont="1" applyFill="1" applyAlignment="1" applyProtection="1">
      <alignment shrinkToFit="1"/>
      <protection locked="0"/>
    </xf>
    <xf numFmtId="0" fontId="12" fillId="0" borderId="67" xfId="0" applyFont="1" applyFill="1" applyBorder="1" applyAlignment="1" applyProtection="1">
      <alignment shrinkToFit="1"/>
      <protection locked="0"/>
    </xf>
    <xf numFmtId="0" fontId="12" fillId="0" borderId="17" xfId="0" applyFont="1" applyFill="1" applyBorder="1" applyAlignment="1" applyProtection="1">
      <alignment shrinkToFit="1"/>
      <protection locked="0"/>
    </xf>
    <xf numFmtId="0" fontId="12" fillId="0" borderId="13" xfId="0" applyFont="1" applyFill="1" applyBorder="1" applyAlignment="1" applyProtection="1">
      <alignment shrinkToFit="1"/>
      <protection locked="0"/>
    </xf>
    <xf numFmtId="0" fontId="12" fillId="0" borderId="15" xfId="0" applyFont="1" applyFill="1" applyBorder="1" applyAlignment="1" applyProtection="1">
      <alignment shrinkToFit="1"/>
      <protection locked="0"/>
    </xf>
    <xf numFmtId="38" fontId="5" fillId="0" borderId="10" xfId="50" applyFont="1" applyFill="1" applyBorder="1" applyAlignment="1">
      <alignment horizontal="center"/>
    </xf>
    <xf numFmtId="38" fontId="3" fillId="0" borderId="26" xfId="50" applyFont="1" applyFill="1" applyBorder="1" applyAlignment="1">
      <alignment horizontal="center"/>
    </xf>
    <xf numFmtId="38" fontId="3" fillId="0" borderId="66" xfId="50" applyFont="1" applyFill="1" applyBorder="1" applyAlignment="1">
      <alignment horizontal="center"/>
    </xf>
    <xf numFmtId="176" fontId="6" fillId="0" borderId="60" xfId="50" applyNumberFormat="1" applyFont="1" applyFill="1" applyBorder="1" applyAlignment="1">
      <alignment horizontal="center"/>
    </xf>
    <xf numFmtId="176" fontId="6" fillId="0" borderId="0" xfId="50" applyNumberFormat="1" applyFont="1" applyFill="1" applyBorder="1" applyAlignment="1">
      <alignment horizontal="center"/>
    </xf>
    <xf numFmtId="176" fontId="6" fillId="0" borderId="67" xfId="50" applyNumberFormat="1" applyFont="1" applyFill="1" applyBorder="1" applyAlignment="1">
      <alignment horizontal="center"/>
    </xf>
    <xf numFmtId="176" fontId="6" fillId="0" borderId="17" xfId="50" applyNumberFormat="1" applyFont="1" applyFill="1" applyBorder="1" applyAlignment="1">
      <alignment horizontal="center"/>
    </xf>
    <xf numFmtId="176" fontId="6" fillId="0" borderId="13" xfId="50" applyNumberFormat="1" applyFont="1" applyFill="1" applyBorder="1" applyAlignment="1">
      <alignment horizontal="center"/>
    </xf>
    <xf numFmtId="176" fontId="6" fillId="0" borderId="15" xfId="50" applyNumberFormat="1" applyFont="1" applyFill="1" applyBorder="1" applyAlignment="1">
      <alignment horizontal="center"/>
    </xf>
    <xf numFmtId="38" fontId="21" fillId="0" borderId="52" xfId="50" applyFont="1" applyFill="1" applyBorder="1" applyAlignment="1">
      <alignment/>
    </xf>
    <xf numFmtId="0" fontId="4" fillId="0" borderId="52" xfId="0" applyFont="1" applyFill="1" applyBorder="1" applyAlignment="1">
      <alignment/>
    </xf>
    <xf numFmtId="0" fontId="4" fillId="0" borderId="53" xfId="0" applyFont="1" applyFill="1" applyBorder="1" applyAlignment="1">
      <alignment/>
    </xf>
    <xf numFmtId="38" fontId="20" fillId="0" borderId="52" xfId="50" applyFont="1" applyFill="1" applyBorder="1" applyAlignment="1" quotePrefix="1">
      <alignment/>
    </xf>
    <xf numFmtId="0" fontId="0" fillId="0" borderId="53" xfId="0" applyFont="1" applyFill="1" applyBorder="1" applyAlignment="1">
      <alignment/>
    </xf>
    <xf numFmtId="0" fontId="6" fillId="0" borderId="60" xfId="0" applyFont="1" applyFill="1" applyBorder="1" applyAlignment="1">
      <alignment/>
    </xf>
    <xf numFmtId="0" fontId="11" fillId="0" borderId="0" xfId="0" applyFont="1" applyFill="1" applyAlignment="1">
      <alignment/>
    </xf>
    <xf numFmtId="0" fontId="11" fillId="0" borderId="67" xfId="0" applyFont="1" applyFill="1" applyBorder="1" applyAlignment="1">
      <alignment/>
    </xf>
    <xf numFmtId="0" fontId="11" fillId="0" borderId="17" xfId="0" applyFont="1" applyFill="1" applyBorder="1" applyAlignment="1">
      <alignment/>
    </xf>
    <xf numFmtId="0" fontId="11" fillId="0" borderId="13" xfId="0" applyFont="1" applyFill="1" applyBorder="1" applyAlignment="1">
      <alignment/>
    </xf>
    <xf numFmtId="0" fontId="11" fillId="0" borderId="15" xfId="0" applyFont="1" applyFill="1" applyBorder="1" applyAlignment="1">
      <alignment/>
    </xf>
    <xf numFmtId="38" fontId="6" fillId="0" borderId="60" xfId="50" applyFont="1" applyFill="1" applyBorder="1" applyAlignment="1">
      <alignment shrinkToFit="1"/>
    </xf>
    <xf numFmtId="0" fontId="12" fillId="0" borderId="0" xfId="0" applyFont="1" applyFill="1" applyAlignment="1">
      <alignment shrinkToFit="1"/>
    </xf>
    <xf numFmtId="0" fontId="12" fillId="0" borderId="67" xfId="0" applyFont="1" applyFill="1" applyBorder="1" applyAlignment="1">
      <alignment shrinkToFit="1"/>
    </xf>
    <xf numFmtId="0" fontId="12" fillId="0" borderId="17" xfId="0" applyFont="1" applyFill="1" applyBorder="1" applyAlignment="1">
      <alignment shrinkToFit="1"/>
    </xf>
    <xf numFmtId="0" fontId="12" fillId="0" borderId="13" xfId="0" applyFont="1" applyFill="1" applyBorder="1" applyAlignment="1">
      <alignment shrinkToFit="1"/>
    </xf>
    <xf numFmtId="0" fontId="12" fillId="0" borderId="15" xfId="0" applyFont="1" applyFill="1" applyBorder="1" applyAlignment="1">
      <alignment shrinkToFit="1"/>
    </xf>
    <xf numFmtId="38" fontId="8" fillId="0" borderId="60" xfId="50" applyFont="1" applyFill="1" applyBorder="1" applyAlignment="1">
      <alignment/>
    </xf>
    <xf numFmtId="0" fontId="8" fillId="0" borderId="0" xfId="0" applyFont="1" applyFill="1" applyAlignment="1">
      <alignment/>
    </xf>
    <xf numFmtId="0" fontId="8" fillId="0" borderId="67" xfId="0" applyFont="1" applyFill="1" applyBorder="1" applyAlignment="1">
      <alignment/>
    </xf>
    <xf numFmtId="0" fontId="8" fillId="0" borderId="17" xfId="0" applyFont="1" applyFill="1" applyBorder="1" applyAlignment="1">
      <alignment/>
    </xf>
    <xf numFmtId="0" fontId="8" fillId="0" borderId="13" xfId="0" applyFont="1" applyFill="1" applyBorder="1" applyAlignment="1">
      <alignment/>
    </xf>
    <xf numFmtId="0" fontId="8" fillId="0" borderId="15" xfId="0" applyFont="1" applyFill="1" applyBorder="1" applyAlignment="1">
      <alignment/>
    </xf>
    <xf numFmtId="38" fontId="3" fillId="0" borderId="58" xfId="50" applyFont="1" applyFill="1" applyBorder="1" applyAlignment="1">
      <alignment/>
    </xf>
    <xf numFmtId="0" fontId="0" fillId="0" borderId="52" xfId="0" applyFill="1" applyBorder="1" applyAlignment="1">
      <alignment/>
    </xf>
    <xf numFmtId="0" fontId="0" fillId="0" borderId="53" xfId="0" applyFill="1" applyBorder="1" applyAlignment="1">
      <alignment/>
    </xf>
    <xf numFmtId="38" fontId="6" fillId="0" borderId="95" xfId="50" applyFont="1" applyFill="1" applyBorder="1" applyAlignment="1">
      <alignment horizontal="center"/>
    </xf>
    <xf numFmtId="0" fontId="7" fillId="0" borderId="96" xfId="0" applyFont="1" applyFill="1" applyBorder="1" applyAlignment="1">
      <alignment horizontal="center"/>
    </xf>
    <xf numFmtId="0" fontId="3" fillId="0" borderId="17" xfId="0" applyFont="1" applyFill="1" applyBorder="1" applyAlignment="1">
      <alignment horizontal="center" vertical="center"/>
    </xf>
    <xf numFmtId="0" fontId="3" fillId="0" borderId="13" xfId="0" applyFont="1" applyFill="1" applyBorder="1" applyAlignment="1">
      <alignment horizontal="center" vertical="center"/>
    </xf>
    <xf numFmtId="0" fontId="4" fillId="0" borderId="98" xfId="0" applyFont="1" applyFill="1" applyBorder="1" applyAlignment="1">
      <alignment horizontal="center" vertical="center" textRotation="255"/>
    </xf>
    <xf numFmtId="0" fontId="4" fillId="0" borderId="58" xfId="0" applyFont="1" applyFill="1" applyBorder="1" applyAlignment="1">
      <alignment horizontal="center" vertical="center" textRotation="255"/>
    </xf>
    <xf numFmtId="0" fontId="4" fillId="0" borderId="6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69" xfId="0" applyFont="1" applyFill="1" applyBorder="1" applyAlignment="1">
      <alignment horizontal="center" vertical="center" textRotation="255"/>
    </xf>
    <xf numFmtId="0" fontId="4" fillId="0" borderId="72" xfId="0" applyFont="1" applyFill="1" applyBorder="1" applyAlignment="1">
      <alignment horizontal="center" vertical="center" textRotation="255"/>
    </xf>
    <xf numFmtId="0" fontId="13" fillId="0" borderId="80" xfId="0" applyFont="1" applyFill="1" applyBorder="1" applyAlignment="1">
      <alignment horizontal="left" vertical="center"/>
    </xf>
    <xf numFmtId="0" fontId="13" fillId="0" borderId="61" xfId="0" applyFont="1" applyFill="1" applyBorder="1" applyAlignment="1">
      <alignment horizontal="left" vertical="center"/>
    </xf>
    <xf numFmtId="0" fontId="13" fillId="0" borderId="79" xfId="0" applyFont="1" applyFill="1" applyBorder="1" applyAlignment="1">
      <alignment horizontal="left" vertical="center"/>
    </xf>
    <xf numFmtId="0" fontId="13" fillId="0" borderId="63" xfId="0" applyFont="1" applyFill="1" applyBorder="1" applyAlignment="1">
      <alignment horizontal="left" vertical="center"/>
    </xf>
    <xf numFmtId="0" fontId="3" fillId="0" borderId="80" xfId="0" applyFont="1" applyFill="1" applyBorder="1" applyAlignment="1">
      <alignment horizontal="left" vertical="center"/>
    </xf>
    <xf numFmtId="0" fontId="0" fillId="0" borderId="61" xfId="0" applyFill="1" applyBorder="1" applyAlignment="1">
      <alignment horizontal="left" vertical="center"/>
    </xf>
    <xf numFmtId="0" fontId="0" fillId="0" borderId="79" xfId="0" applyFill="1" applyBorder="1" applyAlignment="1">
      <alignment horizontal="left" vertical="center"/>
    </xf>
    <xf numFmtId="38" fontId="14" fillId="0" borderId="0" xfId="50" applyFont="1" applyFill="1" applyAlignment="1">
      <alignment shrinkToFit="1"/>
    </xf>
    <xf numFmtId="0" fontId="16" fillId="0" borderId="0" xfId="0" applyFont="1" applyAlignment="1">
      <alignment shrinkToFit="1"/>
    </xf>
    <xf numFmtId="0" fontId="0" fillId="0" borderId="0" xfId="0" applyAlignment="1">
      <alignment shrinkToFit="1"/>
    </xf>
    <xf numFmtId="38" fontId="14" fillId="0" borderId="0" xfId="50" applyFont="1" applyFill="1" applyAlignment="1">
      <alignment horizontal="left"/>
    </xf>
    <xf numFmtId="0" fontId="14" fillId="0" borderId="63" xfId="0" applyFont="1" applyFill="1" applyBorder="1" applyAlignment="1">
      <alignment vertical="center"/>
    </xf>
    <xf numFmtId="0" fontId="14" fillId="0" borderId="79" xfId="0" applyFont="1" applyFill="1" applyBorder="1" applyAlignment="1">
      <alignment vertical="center"/>
    </xf>
    <xf numFmtId="0" fontId="14" fillId="0" borderId="80" xfId="0" applyFont="1" applyFill="1" applyBorder="1" applyAlignment="1">
      <alignment horizontal="center" vertical="center" wrapText="1"/>
    </xf>
    <xf numFmtId="0" fontId="14" fillId="0" borderId="61" xfId="0" applyFont="1" applyFill="1" applyBorder="1" applyAlignment="1">
      <alignment horizontal="center" vertical="center" wrapText="1"/>
    </xf>
    <xf numFmtId="0" fontId="14" fillId="0" borderId="79" xfId="0" applyFont="1" applyFill="1" applyBorder="1" applyAlignment="1">
      <alignment horizontal="center" vertical="center" wrapText="1"/>
    </xf>
    <xf numFmtId="0" fontId="23" fillId="0" borderId="69" xfId="0" applyFont="1" applyFill="1" applyBorder="1" applyAlignment="1">
      <alignment horizontal="center" vertical="center" textRotation="255"/>
    </xf>
    <xf numFmtId="0" fontId="23" fillId="0" borderId="72" xfId="0" applyFont="1" applyFill="1" applyBorder="1" applyAlignment="1">
      <alignment horizontal="center" vertical="center" textRotation="255"/>
    </xf>
    <xf numFmtId="0" fontId="3" fillId="0" borderId="80" xfId="0" applyFont="1" applyFill="1" applyBorder="1" applyAlignment="1">
      <alignment vertical="center"/>
    </xf>
    <xf numFmtId="0" fontId="0" fillId="0" borderId="79" xfId="0" applyFill="1" applyBorder="1" applyAlignment="1">
      <alignment vertical="center"/>
    </xf>
    <xf numFmtId="0" fontId="0" fillId="0" borderId="60" xfId="0" applyFill="1" applyBorder="1" applyAlignment="1">
      <alignment horizontal="center" vertical="center" textRotation="255"/>
    </xf>
    <xf numFmtId="0" fontId="0" fillId="0" borderId="17" xfId="0" applyFill="1" applyBorder="1" applyAlignment="1">
      <alignment horizontal="center" vertical="center" textRotation="255"/>
    </xf>
    <xf numFmtId="0" fontId="3" fillId="0" borderId="63" xfId="0" applyFont="1" applyFill="1" applyBorder="1" applyAlignment="1">
      <alignment horizontal="left" vertical="center"/>
    </xf>
    <xf numFmtId="0" fontId="3" fillId="0" borderId="61" xfId="0" applyFont="1" applyFill="1" applyBorder="1" applyAlignment="1">
      <alignment horizontal="left" vertical="center"/>
    </xf>
    <xf numFmtId="0" fontId="3" fillId="0" borderId="79" xfId="0" applyFont="1" applyFill="1" applyBorder="1" applyAlignment="1">
      <alignment horizontal="left" vertical="center"/>
    </xf>
    <xf numFmtId="0" fontId="3" fillId="0" borderId="63" xfId="0" applyFont="1" applyFill="1" applyBorder="1" applyAlignment="1">
      <alignment vertical="center"/>
    </xf>
    <xf numFmtId="0" fontId="0" fillId="0" borderId="79" xfId="0" applyFill="1" applyBorder="1" applyAlignment="1">
      <alignment/>
    </xf>
    <xf numFmtId="0" fontId="14" fillId="0" borderId="0" xfId="0" applyFont="1" applyFill="1" applyBorder="1" applyAlignment="1">
      <alignment horizontal="left" vertical="center"/>
    </xf>
    <xf numFmtId="0" fontId="14" fillId="0" borderId="0" xfId="0" applyFont="1" applyAlignment="1">
      <alignment horizontal="left"/>
    </xf>
    <xf numFmtId="0" fontId="23" fillId="0" borderId="58" xfId="0" applyFont="1" applyFill="1" applyBorder="1" applyAlignment="1">
      <alignment horizontal="center" vertical="center" textRotation="255"/>
    </xf>
    <xf numFmtId="0" fontId="23" fillId="0" borderId="60" xfId="0" applyFont="1" applyFill="1" applyBorder="1" applyAlignment="1">
      <alignment horizontal="center" vertical="center" textRotation="255"/>
    </xf>
    <xf numFmtId="0" fontId="23" fillId="0" borderId="17" xfId="0" applyFont="1" applyFill="1" applyBorder="1" applyAlignment="1">
      <alignment horizontal="center" vertical="center" textRotation="255"/>
    </xf>
    <xf numFmtId="0" fontId="14" fillId="0" borderId="63" xfId="0" applyFont="1" applyFill="1" applyBorder="1" applyAlignment="1">
      <alignment horizontal="left" vertical="center"/>
    </xf>
    <xf numFmtId="0" fontId="14" fillId="0" borderId="79" xfId="0" applyFont="1" applyFill="1" applyBorder="1" applyAlignment="1">
      <alignment horizontal="left" vertical="center"/>
    </xf>
    <xf numFmtId="0" fontId="3" fillId="0" borderId="80" xfId="0" applyFont="1" applyFill="1" applyBorder="1" applyAlignment="1">
      <alignment horizontal="left" vertical="center" shrinkToFit="1"/>
    </xf>
    <xf numFmtId="0" fontId="3" fillId="0" borderId="61" xfId="0" applyFont="1" applyFill="1" applyBorder="1" applyAlignment="1">
      <alignment horizontal="left" vertical="center" shrinkToFit="1"/>
    </xf>
    <xf numFmtId="0" fontId="3" fillId="0" borderId="79" xfId="0" applyFont="1" applyFill="1" applyBorder="1" applyAlignment="1">
      <alignment horizontal="left" vertical="center" shrinkToFit="1"/>
    </xf>
    <xf numFmtId="0" fontId="14" fillId="0" borderId="8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79" xfId="0" applyFont="1" applyFill="1" applyBorder="1" applyAlignment="1">
      <alignment horizontal="left" vertical="center" wrapText="1"/>
    </xf>
    <xf numFmtId="38" fontId="0" fillId="0" borderId="44" xfId="50" applyFont="1" applyFill="1" applyBorder="1" applyAlignment="1">
      <alignment horizontal="right" vertical="center"/>
    </xf>
    <xf numFmtId="38" fontId="0" fillId="0" borderId="55" xfId="50" applyFont="1" applyFill="1" applyBorder="1" applyAlignment="1">
      <alignment horizontal="right" vertical="center"/>
    </xf>
    <xf numFmtId="38" fontId="0" fillId="0" borderId="63" xfId="50" applyFont="1" applyFill="1" applyBorder="1" applyAlignment="1">
      <alignment horizontal="right" vertical="center"/>
    </xf>
    <xf numFmtId="38" fontId="0" fillId="0" borderId="79" xfId="50" applyFont="1" applyFill="1" applyBorder="1" applyAlignment="1">
      <alignment horizontal="right" vertical="center"/>
    </xf>
    <xf numFmtId="38" fontId="0" fillId="0" borderId="76" xfId="50" applyFont="1" applyFill="1" applyBorder="1" applyAlignment="1">
      <alignment horizontal="right" vertical="center"/>
    </xf>
    <xf numFmtId="38" fontId="0" fillId="0" borderId="90" xfId="50" applyFont="1" applyFill="1" applyBorder="1" applyAlignment="1">
      <alignment horizontal="right" vertical="center"/>
    </xf>
    <xf numFmtId="38" fontId="26" fillId="0" borderId="46" xfId="50" applyFont="1" applyFill="1" applyBorder="1" applyAlignment="1">
      <alignment horizontal="center"/>
    </xf>
    <xf numFmtId="38" fontId="26" fillId="0" borderId="10" xfId="50" applyFont="1" applyFill="1" applyBorder="1" applyAlignment="1">
      <alignment horizontal="center"/>
    </xf>
    <xf numFmtId="38" fontId="26" fillId="0" borderId="38" xfId="50" applyFont="1" applyFill="1" applyBorder="1" applyAlignment="1">
      <alignment horizontal="center"/>
    </xf>
    <xf numFmtId="0" fontId="3" fillId="0" borderId="40" xfId="0" applyFont="1" applyFill="1" applyBorder="1" applyAlignment="1">
      <alignment vertical="center"/>
    </xf>
    <xf numFmtId="0" fontId="0" fillId="0" borderId="62" xfId="0" applyFill="1" applyBorder="1" applyAlignment="1">
      <alignment vertical="center"/>
    </xf>
    <xf numFmtId="38" fontId="2" fillId="0" borderId="63" xfId="50" applyFont="1" applyFill="1" applyBorder="1" applyAlignment="1">
      <alignment vertical="center"/>
    </xf>
    <xf numFmtId="0" fontId="35" fillId="0" borderId="79" xfId="0" applyFont="1" applyFill="1" applyBorder="1" applyAlignment="1">
      <alignment vertical="center"/>
    </xf>
    <xf numFmtId="0" fontId="3" fillId="0" borderId="40" xfId="0" applyFont="1" applyFill="1" applyBorder="1" applyAlignment="1">
      <alignment horizontal="left" vertical="center"/>
    </xf>
    <xf numFmtId="0" fontId="3" fillId="0" borderId="62" xfId="0" applyFont="1" applyFill="1" applyBorder="1" applyAlignment="1">
      <alignment horizontal="left" vertical="center"/>
    </xf>
    <xf numFmtId="0" fontId="14" fillId="0" borderId="0" xfId="0" applyFont="1" applyFill="1" applyBorder="1" applyAlignment="1">
      <alignment horizontal="center"/>
    </xf>
    <xf numFmtId="0" fontId="3" fillId="0" borderId="79" xfId="0" applyFont="1" applyFill="1" applyBorder="1" applyAlignment="1">
      <alignment vertical="center"/>
    </xf>
    <xf numFmtId="0" fontId="3" fillId="0" borderId="61" xfId="0" applyFont="1" applyFill="1" applyBorder="1" applyAlignment="1">
      <alignment vertical="center"/>
    </xf>
    <xf numFmtId="0" fontId="13" fillId="0" borderId="40" xfId="0" applyFont="1" applyFill="1" applyBorder="1" applyAlignment="1">
      <alignment horizontal="left" vertical="center"/>
    </xf>
    <xf numFmtId="0" fontId="13" fillId="0" borderId="62" xfId="0" applyFont="1" applyFill="1" applyBorder="1" applyAlignment="1">
      <alignment horizontal="left" vertical="center"/>
    </xf>
    <xf numFmtId="0" fontId="3" fillId="0" borderId="19" xfId="0" applyFont="1" applyFill="1" applyBorder="1" applyAlignment="1">
      <alignment horizontal="right"/>
    </xf>
    <xf numFmtId="0" fontId="3" fillId="0" borderId="20" xfId="0" applyFont="1" applyFill="1" applyBorder="1" applyAlignment="1">
      <alignment horizontal="right"/>
    </xf>
    <xf numFmtId="0" fontId="0" fillId="0" borderId="72"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14" fillId="0" borderId="61" xfId="0" applyFont="1" applyFill="1" applyBorder="1" applyAlignment="1">
      <alignment vertical="center"/>
    </xf>
    <xf numFmtId="0" fontId="16" fillId="0" borderId="61" xfId="0" applyFont="1" applyFill="1" applyBorder="1" applyAlignment="1">
      <alignment vertical="center"/>
    </xf>
    <xf numFmtId="0" fontId="16" fillId="0" borderId="79" xfId="0" applyFont="1" applyFill="1" applyBorder="1" applyAlignment="1">
      <alignment vertical="center"/>
    </xf>
    <xf numFmtId="38" fontId="2" fillId="0" borderId="63" xfId="50" applyFont="1" applyFill="1" applyBorder="1" applyAlignment="1">
      <alignment horizontal="right" vertical="center"/>
    </xf>
    <xf numFmtId="38" fontId="2" fillId="0" borderId="79" xfId="50" applyFont="1" applyFill="1" applyBorder="1" applyAlignment="1">
      <alignment horizontal="right" vertical="center"/>
    </xf>
    <xf numFmtId="38" fontId="2" fillId="0" borderId="63" xfId="50" applyFont="1" applyFill="1" applyBorder="1" applyAlignment="1" applyProtection="1">
      <alignment horizontal="right" vertical="center"/>
      <protection locked="0"/>
    </xf>
    <xf numFmtId="38" fontId="2" fillId="0" borderId="79" xfId="50" applyFont="1" applyFill="1" applyBorder="1" applyAlignment="1" applyProtection="1">
      <alignment horizontal="right" vertical="center"/>
      <protection locked="0"/>
    </xf>
    <xf numFmtId="0" fontId="14" fillId="0" borderId="19" xfId="0" applyFont="1" applyFill="1" applyBorder="1" applyAlignment="1">
      <alignment horizontal="right" vertical="center"/>
    </xf>
    <xf numFmtId="0" fontId="14" fillId="0" borderId="20" xfId="0" applyFont="1" applyFill="1" applyBorder="1" applyAlignment="1">
      <alignment horizontal="right" vertical="center"/>
    </xf>
    <xf numFmtId="0" fontId="14" fillId="0" borderId="24" xfId="0" applyFont="1" applyFill="1" applyBorder="1" applyAlignment="1">
      <alignment horizontal="right" vertical="center"/>
    </xf>
    <xf numFmtId="0" fontId="0" fillId="0" borderId="61" xfId="0" applyFill="1" applyBorder="1" applyAlignment="1">
      <alignment/>
    </xf>
    <xf numFmtId="0" fontId="0" fillId="0" borderId="61" xfId="0" applyFill="1" applyBorder="1" applyAlignment="1">
      <alignment vertical="center"/>
    </xf>
    <xf numFmtId="0" fontId="3" fillId="0" borderId="20" xfId="0" applyFont="1" applyFill="1" applyBorder="1" applyAlignment="1">
      <alignment horizontal="right" vertical="center"/>
    </xf>
    <xf numFmtId="38" fontId="2" fillId="0" borderId="80" xfId="50" applyFont="1" applyFill="1" applyBorder="1" applyAlignment="1">
      <alignment vertical="center"/>
    </xf>
    <xf numFmtId="38" fontId="2" fillId="0" borderId="79" xfId="50" applyFont="1" applyFill="1" applyBorder="1" applyAlignment="1">
      <alignment vertical="center"/>
    </xf>
    <xf numFmtId="38" fontId="0" fillId="0" borderId="69" xfId="50" applyFont="1" applyFill="1" applyBorder="1" applyAlignment="1">
      <alignment vertical="center"/>
    </xf>
    <xf numFmtId="38" fontId="0" fillId="0" borderId="55" xfId="50" applyFont="1" applyFill="1" applyBorder="1" applyAlignment="1">
      <alignment vertical="center"/>
    </xf>
    <xf numFmtId="38" fontId="2" fillId="0" borderId="80" xfId="50" applyFont="1" applyFill="1" applyBorder="1" applyAlignment="1" applyProtection="1">
      <alignment vertical="center"/>
      <protection locked="0"/>
    </xf>
    <xf numFmtId="38" fontId="2" fillId="0" borderId="79" xfId="50" applyFont="1" applyFill="1" applyBorder="1" applyAlignment="1" applyProtection="1">
      <alignment vertical="center"/>
      <protection locked="0"/>
    </xf>
    <xf numFmtId="0" fontId="14" fillId="0" borderId="80" xfId="0" applyFont="1" applyFill="1" applyBorder="1" applyAlignment="1">
      <alignment vertical="center"/>
    </xf>
    <xf numFmtId="38" fontId="0" fillId="0" borderId="92" xfId="50" applyFont="1" applyFill="1" applyBorder="1" applyAlignment="1">
      <alignment vertical="center"/>
    </xf>
    <xf numFmtId="38" fontId="0" fillId="0" borderId="90" xfId="50" applyFont="1" applyFill="1" applyBorder="1" applyAlignment="1">
      <alignment vertical="center"/>
    </xf>
    <xf numFmtId="0" fontId="3" fillId="0" borderId="52" xfId="0" applyFont="1" applyFill="1" applyBorder="1" applyAlignment="1">
      <alignment horizontal="left" vertical="center"/>
    </xf>
    <xf numFmtId="0" fontId="76" fillId="0" borderId="0" xfId="0" applyFont="1" applyFill="1" applyAlignment="1">
      <alignment horizontal="left"/>
    </xf>
    <xf numFmtId="38" fontId="2" fillId="0" borderId="63" xfId="50" applyFont="1" applyFill="1" applyBorder="1" applyAlignment="1" applyProtection="1">
      <alignment horizontal="center" vertical="center"/>
      <protection locked="0"/>
    </xf>
    <xf numFmtId="38" fontId="2" fillId="0" borderId="79" xfId="50" applyFont="1" applyFill="1" applyBorder="1" applyAlignment="1" applyProtection="1">
      <alignment horizontal="center" vertical="center"/>
      <protection locked="0"/>
    </xf>
    <xf numFmtId="38" fontId="0" fillId="0" borderId="44" xfId="50" applyFont="1" applyFill="1" applyBorder="1" applyAlignment="1">
      <alignment horizontal="center" vertical="center"/>
    </xf>
    <xf numFmtId="38" fontId="0" fillId="0" borderId="55" xfId="50" applyFont="1" applyFill="1" applyBorder="1" applyAlignment="1">
      <alignment horizontal="center" vertical="center"/>
    </xf>
    <xf numFmtId="38" fontId="2" fillId="0" borderId="63" xfId="50" applyFont="1" applyFill="1" applyBorder="1" applyAlignment="1" applyProtection="1">
      <alignment vertical="center"/>
      <protection locked="0"/>
    </xf>
    <xf numFmtId="38" fontId="0" fillId="0" borderId="44" xfId="50" applyFont="1" applyFill="1" applyBorder="1" applyAlignment="1">
      <alignment vertical="center"/>
    </xf>
    <xf numFmtId="0" fontId="3" fillId="0" borderId="80" xfId="0" applyFont="1" applyFill="1" applyBorder="1" applyAlignment="1">
      <alignment vertical="center" wrapText="1"/>
    </xf>
    <xf numFmtId="0" fontId="0" fillId="0" borderId="61" xfId="0" applyBorder="1" applyAlignment="1">
      <alignment/>
    </xf>
    <xf numFmtId="0" fontId="0" fillId="0" borderId="79" xfId="0" applyBorder="1" applyAlignment="1">
      <alignment/>
    </xf>
    <xf numFmtId="0" fontId="0" fillId="0" borderId="61" xfId="0" applyBorder="1" applyAlignment="1">
      <alignment vertical="center"/>
    </xf>
    <xf numFmtId="0" fontId="0" fillId="0" borderId="79" xfId="0" applyBorder="1" applyAlignment="1">
      <alignment vertical="center"/>
    </xf>
    <xf numFmtId="0" fontId="0" fillId="0" borderId="79" xfId="0" applyBorder="1" applyAlignment="1">
      <alignment/>
    </xf>
    <xf numFmtId="0" fontId="13" fillId="0" borderId="8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79" xfId="0" applyFont="1" applyFill="1" applyBorder="1" applyAlignment="1">
      <alignment horizontal="center" vertical="center"/>
    </xf>
    <xf numFmtId="0" fontId="13" fillId="0" borderId="40" xfId="0" applyFont="1" applyFill="1" applyBorder="1" applyAlignment="1">
      <alignment vertical="center"/>
    </xf>
    <xf numFmtId="0" fontId="13" fillId="0" borderId="62" xfId="0" applyFont="1" applyFill="1" applyBorder="1" applyAlignment="1">
      <alignment vertical="center"/>
    </xf>
    <xf numFmtId="38" fontId="0" fillId="0" borderId="76" xfId="50" applyFont="1" applyFill="1" applyBorder="1" applyAlignment="1">
      <alignment vertical="center"/>
    </xf>
    <xf numFmtId="0" fontId="3" fillId="0" borderId="72"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8" fillId="0" borderId="80" xfId="0" applyFont="1" applyFill="1" applyBorder="1" applyAlignment="1">
      <alignment horizontal="left" vertical="center"/>
    </xf>
    <xf numFmtId="0" fontId="38" fillId="0" borderId="61" xfId="0" applyFont="1" applyFill="1" applyBorder="1" applyAlignment="1">
      <alignment horizontal="left" vertical="center"/>
    </xf>
    <xf numFmtId="0" fontId="38" fillId="0" borderId="79" xfId="0" applyFont="1" applyFill="1" applyBorder="1" applyAlignment="1">
      <alignment horizontal="left" vertical="center"/>
    </xf>
    <xf numFmtId="0" fontId="32" fillId="0" borderId="80" xfId="0" applyFont="1" applyFill="1" applyBorder="1" applyAlignment="1">
      <alignment vertical="center"/>
    </xf>
    <xf numFmtId="0" fontId="32" fillId="0" borderId="61" xfId="0" applyFont="1" applyFill="1" applyBorder="1" applyAlignment="1">
      <alignment vertical="center"/>
    </xf>
    <xf numFmtId="0" fontId="32" fillId="0" borderId="79" xfId="0" applyFont="1" applyFill="1" applyBorder="1" applyAlignment="1">
      <alignment vertical="center"/>
    </xf>
    <xf numFmtId="0" fontId="39" fillId="0" borderId="80" xfId="0" applyFont="1" applyFill="1" applyBorder="1" applyAlignment="1">
      <alignment horizontal="left" vertical="center"/>
    </xf>
    <xf numFmtId="0" fontId="39" fillId="0" borderId="61" xfId="0" applyFont="1" applyFill="1" applyBorder="1" applyAlignment="1">
      <alignment horizontal="left" vertical="center"/>
    </xf>
    <xf numFmtId="0" fontId="39" fillId="0" borderId="79" xfId="0" applyFont="1" applyFill="1" applyBorder="1" applyAlignment="1">
      <alignment horizontal="left" vertical="center"/>
    </xf>
    <xf numFmtId="0" fontId="14" fillId="0" borderId="67" xfId="0" applyFont="1" applyFill="1" applyBorder="1" applyAlignment="1">
      <alignment vertical="center"/>
    </xf>
    <xf numFmtId="0" fontId="14" fillId="0" borderId="54"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dxfs count="37">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bgColor indexed="13"/>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patternType="lightGrid">
          <bgColor indexed="65"/>
        </patternFill>
      </fill>
    </dxf>
    <dxf>
      <fill>
        <patternFill>
          <bgColor indexed="13"/>
        </patternFill>
      </fill>
    </dxf>
    <dxf>
      <fill>
        <patternFill patternType="lightGrid">
          <bgColor indexed="65"/>
        </patternFill>
      </fill>
    </dxf>
    <dxf>
      <fill>
        <patternFill patternType="lightGrid">
          <bgColor indexed="65"/>
        </patternFill>
      </fill>
    </dxf>
    <dxf>
      <fill>
        <patternFill patternType="lightGrid">
          <bgColor indexed="65"/>
        </patternFill>
      </fill>
    </dxf>
    <dxf>
      <fill>
        <patternFill patternType="lightGrid">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723900</xdr:colOff>
      <xdr:row>10</xdr:row>
      <xdr:rowOff>104775</xdr:rowOff>
    </xdr:from>
    <xdr:to>
      <xdr:col>10</xdr:col>
      <xdr:colOff>819150</xdr:colOff>
      <xdr:row>16</xdr:row>
      <xdr:rowOff>38100</xdr:rowOff>
    </xdr:to>
    <xdr:sp>
      <xdr:nvSpPr>
        <xdr:cNvPr id="1" name="WordArt 12"/>
        <xdr:cNvSpPr>
          <a:spLocks/>
        </xdr:cNvSpPr>
      </xdr:nvSpPr>
      <xdr:spPr>
        <a:xfrm>
          <a:off x="723900" y="2114550"/>
          <a:ext cx="8382000" cy="971550"/>
        </a:xfrm>
        <a:prstGeom prst="rect">
          <a:avLst/>
        </a:prstGeom>
        <a:noFill/>
        <a:ln w="9525" cmpd="sng">
          <a:noFill/>
        </a:ln>
      </xdr:spPr>
      <xdr:txBody>
        <a:bodyPr vertOverflow="clip" wrap="square"/>
        <a:p>
          <a:pPr algn="ctr">
            <a:defRPr/>
          </a:pPr>
          <a:r>
            <a:rPr lang="en-US" cap="none" sz="6600" b="0" i="1" u="sng" baseline="0"/>
            <a:t>福島県新聞折込部数表</a:t>
          </a:r>
        </a:p>
      </xdr:txBody>
    </xdr:sp>
    <xdr:clientData/>
  </xdr:twoCellAnchor>
  <xdr:twoCellAnchor>
    <xdr:from>
      <xdr:col>8</xdr:col>
      <xdr:colOff>190500</xdr:colOff>
      <xdr:row>30</xdr:row>
      <xdr:rowOff>19050</xdr:rowOff>
    </xdr:from>
    <xdr:to>
      <xdr:col>11</xdr:col>
      <xdr:colOff>219075</xdr:colOff>
      <xdr:row>31</xdr:row>
      <xdr:rowOff>152400</xdr:rowOff>
    </xdr:to>
    <xdr:pic>
      <xdr:nvPicPr>
        <xdr:cNvPr id="2" name="Picture 19"/>
        <xdr:cNvPicPr preferRelativeResize="1">
          <a:picLocks noChangeAspect="1"/>
        </xdr:cNvPicPr>
      </xdr:nvPicPr>
      <xdr:blipFill>
        <a:blip r:embed="rId1"/>
        <a:stretch>
          <a:fillRect/>
        </a:stretch>
      </xdr:blipFill>
      <xdr:spPr>
        <a:xfrm>
          <a:off x="6819900" y="5467350"/>
          <a:ext cx="25146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26</xdr:row>
      <xdr:rowOff>9525</xdr:rowOff>
    </xdr:from>
    <xdr:to>
      <xdr:col>1</xdr:col>
      <xdr:colOff>285750</xdr:colOff>
      <xdr:row>26</xdr:row>
      <xdr:rowOff>200025</xdr:rowOff>
    </xdr:to>
    <xdr:sp>
      <xdr:nvSpPr>
        <xdr:cNvPr id="1" name="Text Box 1"/>
        <xdr:cNvSpPr txBox="1">
          <a:spLocks noChangeArrowheads="1"/>
        </xdr:cNvSpPr>
      </xdr:nvSpPr>
      <xdr:spPr>
        <a:xfrm>
          <a:off x="257175" y="5095875"/>
          <a:ext cx="342900" cy="190500"/>
        </a:xfrm>
        <a:prstGeom prst="rect">
          <a:avLst/>
        </a:prstGeom>
        <a:noFill/>
        <a:ln w="9525" cmpd="sng">
          <a:noFill/>
        </a:ln>
      </xdr:spPr>
      <xdr:txBody>
        <a:bodyPr vertOverflow="clip" wrap="square" lIns="27432" tIns="18288" rIns="27432" bIns="0"/>
        <a:p>
          <a:pPr algn="ctr">
            <a:defRPr/>
          </a:pPr>
          <a:r>
            <a:rPr lang="en-US" cap="none" sz="900" b="1"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37"/>
  <sheetViews>
    <sheetView showGridLines="0" tabSelected="1" zoomScalePageLayoutView="0" workbookViewId="0" topLeftCell="A1">
      <selection activeCell="A1" sqref="A1"/>
    </sheetView>
  </sheetViews>
  <sheetFormatPr defaultColWidth="9.00390625" defaultRowHeight="13.5"/>
  <cols>
    <col min="1" max="14" width="10.875" style="0" customWidth="1"/>
  </cols>
  <sheetData>
    <row r="1" spans="1:12" ht="14.25" thickTop="1">
      <c r="A1" s="29"/>
      <c r="B1" s="30"/>
      <c r="C1" s="30"/>
      <c r="D1" s="30"/>
      <c r="E1" s="30"/>
      <c r="F1" s="30"/>
      <c r="G1" s="30"/>
      <c r="H1" s="30"/>
      <c r="I1" s="30"/>
      <c r="J1" s="30"/>
      <c r="K1" s="30"/>
      <c r="L1" s="31"/>
    </row>
    <row r="2" spans="1:12" ht="13.5">
      <c r="A2" s="334"/>
      <c r="B2" s="32"/>
      <c r="C2" s="32"/>
      <c r="D2" s="32"/>
      <c r="E2" s="32"/>
      <c r="F2" s="32"/>
      <c r="G2" s="32"/>
      <c r="H2" s="32"/>
      <c r="I2" s="32"/>
      <c r="J2" s="32"/>
      <c r="K2" s="32"/>
      <c r="L2" s="335"/>
    </row>
    <row r="3" spans="1:12" ht="13.5">
      <c r="A3" s="334"/>
      <c r="B3" s="32"/>
      <c r="C3" s="32"/>
      <c r="D3" s="32"/>
      <c r="E3" s="32"/>
      <c r="F3" s="32"/>
      <c r="G3" s="32"/>
      <c r="H3" s="32"/>
      <c r="I3" s="32"/>
      <c r="J3" s="32"/>
      <c r="K3" s="32"/>
      <c r="L3" s="335"/>
    </row>
    <row r="4" spans="1:12" ht="13.5">
      <c r="A4" s="334"/>
      <c r="B4" s="32"/>
      <c r="C4" s="32"/>
      <c r="D4" s="32"/>
      <c r="E4" s="32"/>
      <c r="F4" s="32"/>
      <c r="G4" s="32"/>
      <c r="H4" s="32"/>
      <c r="I4" s="32"/>
      <c r="J4" s="32"/>
      <c r="K4" s="32"/>
      <c r="L4" s="335"/>
    </row>
    <row r="5" spans="1:12" ht="13.5">
      <c r="A5" s="334"/>
      <c r="B5" s="32"/>
      <c r="C5" s="32"/>
      <c r="D5" s="32"/>
      <c r="E5" s="32"/>
      <c r="F5" s="32"/>
      <c r="G5" s="32"/>
      <c r="H5" s="32"/>
      <c r="I5" s="32"/>
      <c r="J5" s="32"/>
      <c r="K5" s="32"/>
      <c r="L5" s="335"/>
    </row>
    <row r="6" spans="1:12" ht="13.5">
      <c r="A6" s="334"/>
      <c r="B6" s="32"/>
      <c r="C6" s="32"/>
      <c r="D6" s="32"/>
      <c r="E6" s="32"/>
      <c r="F6" s="32"/>
      <c r="G6" s="32"/>
      <c r="H6" s="32"/>
      <c r="I6" s="32"/>
      <c r="J6" s="32"/>
      <c r="K6" s="32"/>
      <c r="L6" s="335"/>
    </row>
    <row r="7" spans="1:12" ht="13.5">
      <c r="A7" s="334"/>
      <c r="B7" s="32"/>
      <c r="C7" s="32"/>
      <c r="D7" s="32"/>
      <c r="E7" s="32"/>
      <c r="F7" s="32"/>
      <c r="G7" s="32"/>
      <c r="H7" s="32"/>
      <c r="I7" s="32"/>
      <c r="J7" s="32"/>
      <c r="K7" s="32"/>
      <c r="L7" s="335"/>
    </row>
    <row r="8" spans="1:12" ht="13.5">
      <c r="A8" s="334"/>
      <c r="B8" s="32"/>
      <c r="C8" s="32"/>
      <c r="D8" s="32"/>
      <c r="E8" s="32"/>
      <c r="F8" s="32"/>
      <c r="G8" s="32"/>
      <c r="H8" s="32"/>
      <c r="I8" s="32"/>
      <c r="J8" s="32"/>
      <c r="K8" s="32"/>
      <c r="L8" s="335"/>
    </row>
    <row r="9" spans="1:12" ht="13.5">
      <c r="A9" s="334"/>
      <c r="B9" s="32"/>
      <c r="C9" s="32"/>
      <c r="D9" s="32"/>
      <c r="E9" s="32"/>
      <c r="F9" s="32"/>
      <c r="G9" s="32"/>
      <c r="H9" s="32"/>
      <c r="I9" s="32"/>
      <c r="J9" s="32"/>
      <c r="K9" s="32"/>
      <c r="L9" s="335"/>
    </row>
    <row r="10" spans="1:14" s="28" customFormat="1" ht="36" customHeight="1">
      <c r="A10" s="34"/>
      <c r="B10" s="33"/>
      <c r="C10" s="33"/>
      <c r="D10" s="33"/>
      <c r="E10" s="33"/>
      <c r="F10" s="33"/>
      <c r="G10" s="33"/>
      <c r="H10" s="33"/>
      <c r="I10" s="33"/>
      <c r="J10" s="33"/>
      <c r="K10" s="33"/>
      <c r="L10" s="35"/>
      <c r="M10" s="36"/>
      <c r="N10" s="36"/>
    </row>
    <row r="11" spans="1:12" ht="13.5">
      <c r="A11" s="334"/>
      <c r="B11" s="32"/>
      <c r="C11" s="32"/>
      <c r="D11" s="32"/>
      <c r="E11" s="32"/>
      <c r="F11" s="32"/>
      <c r="G11" s="32"/>
      <c r="H11" s="32"/>
      <c r="I11" s="32"/>
      <c r="J11" s="32"/>
      <c r="K11" s="32"/>
      <c r="L11" s="335"/>
    </row>
    <row r="12" spans="1:12" ht="13.5">
      <c r="A12" s="334"/>
      <c r="B12" s="32"/>
      <c r="C12" s="32"/>
      <c r="D12" s="32"/>
      <c r="E12" s="32"/>
      <c r="F12" s="32"/>
      <c r="G12" s="32"/>
      <c r="H12" s="32"/>
      <c r="I12" s="32"/>
      <c r="J12" s="32"/>
      <c r="K12" s="32"/>
      <c r="L12" s="335"/>
    </row>
    <row r="13" spans="1:14" ht="14.25">
      <c r="A13" s="339"/>
      <c r="B13" s="340"/>
      <c r="C13" s="340"/>
      <c r="D13" s="340"/>
      <c r="E13" s="340"/>
      <c r="F13" s="340"/>
      <c r="G13" s="340"/>
      <c r="H13" s="340"/>
      <c r="I13" s="340"/>
      <c r="J13" s="340"/>
      <c r="K13" s="340"/>
      <c r="L13" s="341"/>
      <c r="M13" s="40"/>
      <c r="N13" s="40"/>
    </row>
    <row r="14" spans="1:12" ht="13.5">
      <c r="A14" s="334"/>
      <c r="B14" s="32"/>
      <c r="C14" s="32"/>
      <c r="D14" s="32"/>
      <c r="E14" s="32"/>
      <c r="F14" s="32"/>
      <c r="G14" s="32"/>
      <c r="H14" s="32"/>
      <c r="I14" s="32"/>
      <c r="J14" s="32"/>
      <c r="K14" s="32"/>
      <c r="L14" s="335"/>
    </row>
    <row r="15" spans="1:12" ht="13.5">
      <c r="A15" s="334"/>
      <c r="B15" s="32"/>
      <c r="C15" s="32"/>
      <c r="D15" s="32"/>
      <c r="E15" s="32"/>
      <c r="F15" s="32"/>
      <c r="G15" s="32"/>
      <c r="H15" s="32"/>
      <c r="I15" s="32"/>
      <c r="J15" s="32"/>
      <c r="L15" s="335"/>
    </row>
    <row r="16" spans="1:12" ht="13.5">
      <c r="A16" s="334"/>
      <c r="B16" s="32"/>
      <c r="C16" s="32"/>
      <c r="D16" s="32"/>
      <c r="E16" s="32"/>
      <c r="F16" s="32"/>
      <c r="G16" s="32"/>
      <c r="H16" s="32"/>
      <c r="I16" s="32"/>
      <c r="J16" s="32"/>
      <c r="K16" s="32"/>
      <c r="L16" s="335"/>
    </row>
    <row r="17" spans="1:12" ht="13.5">
      <c r="A17" s="334"/>
      <c r="B17" s="32"/>
      <c r="C17" s="32"/>
      <c r="D17" s="32"/>
      <c r="E17" s="32"/>
      <c r="F17" s="336"/>
      <c r="G17" s="32"/>
      <c r="H17" s="32"/>
      <c r="I17" s="32"/>
      <c r="J17" s="32"/>
      <c r="L17" s="335"/>
    </row>
    <row r="18" spans="1:12" ht="13.5">
      <c r="A18" s="334"/>
      <c r="B18" s="32"/>
      <c r="C18" s="32"/>
      <c r="D18" s="32"/>
      <c r="E18" s="32"/>
      <c r="F18" s="32"/>
      <c r="G18" s="32"/>
      <c r="H18" s="32"/>
      <c r="I18" s="32"/>
      <c r="J18" s="32"/>
      <c r="K18" s="32"/>
      <c r="L18" s="335"/>
    </row>
    <row r="19" spans="1:12" ht="13.5">
      <c r="A19" s="334"/>
      <c r="B19" s="32"/>
      <c r="C19" s="32"/>
      <c r="D19" s="32"/>
      <c r="E19" s="32"/>
      <c r="F19" s="32"/>
      <c r="G19" s="32"/>
      <c r="H19" s="32"/>
      <c r="I19" s="32"/>
      <c r="J19" s="32"/>
      <c r="L19" s="335"/>
    </row>
    <row r="20" spans="1:12" ht="13.5">
      <c r="A20" s="334"/>
      <c r="B20" s="32"/>
      <c r="C20" s="32"/>
      <c r="D20" s="32"/>
      <c r="E20" s="32"/>
      <c r="F20" s="32"/>
      <c r="G20" s="32"/>
      <c r="H20" s="32"/>
      <c r="I20" s="32"/>
      <c r="J20" s="32"/>
      <c r="K20" s="32"/>
      <c r="L20" s="335"/>
    </row>
    <row r="21" spans="1:12" ht="13.5">
      <c r="A21" s="334"/>
      <c r="B21" s="32"/>
      <c r="C21" s="32"/>
      <c r="D21" s="32"/>
      <c r="E21" s="32"/>
      <c r="F21" s="32"/>
      <c r="G21" s="32"/>
      <c r="H21" s="32"/>
      <c r="I21" s="32"/>
      <c r="J21" s="32"/>
      <c r="K21" s="32"/>
      <c r="L21" s="335"/>
    </row>
    <row r="22" spans="1:12" ht="13.5">
      <c r="A22" s="334"/>
      <c r="B22" s="32"/>
      <c r="C22" s="32"/>
      <c r="D22" s="32"/>
      <c r="E22" s="32"/>
      <c r="F22" s="32"/>
      <c r="G22" s="32"/>
      <c r="H22" s="32"/>
      <c r="I22" s="32"/>
      <c r="J22" s="32"/>
      <c r="L22" s="335"/>
    </row>
    <row r="23" spans="1:12" ht="13.5" customHeight="1">
      <c r="A23" s="334"/>
      <c r="B23" s="32"/>
      <c r="C23" s="32"/>
      <c r="D23" s="32"/>
      <c r="E23" s="32"/>
      <c r="F23" s="32"/>
      <c r="G23" s="32"/>
      <c r="H23" s="32"/>
      <c r="I23" s="531">
        <v>43040</v>
      </c>
      <c r="J23" s="531"/>
      <c r="K23" s="531"/>
      <c r="L23" s="335"/>
    </row>
    <row r="24" spans="1:12" ht="13.5">
      <c r="A24" s="334"/>
      <c r="B24" s="32"/>
      <c r="C24" s="32"/>
      <c r="D24" s="32"/>
      <c r="E24" s="32"/>
      <c r="F24" s="32"/>
      <c r="G24" s="32"/>
      <c r="H24" s="32"/>
      <c r="I24" s="531"/>
      <c r="J24" s="531"/>
      <c r="K24" s="531"/>
      <c r="L24" s="335"/>
    </row>
    <row r="25" spans="1:12" ht="13.5">
      <c r="A25" s="334"/>
      <c r="B25" s="32"/>
      <c r="C25" s="32"/>
      <c r="D25" s="32"/>
      <c r="E25" s="32"/>
      <c r="F25" s="32"/>
      <c r="G25" s="32"/>
      <c r="H25" s="32"/>
      <c r="I25" s="32"/>
      <c r="J25" s="32"/>
      <c r="K25" s="32"/>
      <c r="L25" s="335"/>
    </row>
    <row r="26" spans="1:12" ht="13.5">
      <c r="A26" s="334"/>
      <c r="B26" s="32"/>
      <c r="C26" s="32"/>
      <c r="D26" s="32"/>
      <c r="E26" s="32"/>
      <c r="F26" s="32"/>
      <c r="G26" s="32"/>
      <c r="H26" s="32"/>
      <c r="I26" s="32"/>
      <c r="J26" s="32"/>
      <c r="K26" s="32"/>
      <c r="L26" s="335"/>
    </row>
    <row r="27" spans="1:12" ht="13.5">
      <c r="A27" s="334"/>
      <c r="B27" s="32"/>
      <c r="C27" s="32"/>
      <c r="D27" s="32"/>
      <c r="E27" s="32"/>
      <c r="F27" s="32"/>
      <c r="G27" s="32"/>
      <c r="H27" s="32"/>
      <c r="I27" s="32"/>
      <c r="J27" s="32"/>
      <c r="K27" s="32"/>
      <c r="L27" s="335"/>
    </row>
    <row r="28" spans="1:12" ht="13.5">
      <c r="A28" s="334"/>
      <c r="B28" s="32"/>
      <c r="C28" s="32"/>
      <c r="D28" s="32"/>
      <c r="E28" s="32"/>
      <c r="F28" s="32"/>
      <c r="G28" s="32"/>
      <c r="H28" s="32"/>
      <c r="I28" s="32"/>
      <c r="J28" s="32"/>
      <c r="K28" s="32"/>
      <c r="L28" s="335"/>
    </row>
    <row r="29" spans="1:12" ht="13.5">
      <c r="A29" s="334"/>
      <c r="B29" s="32"/>
      <c r="C29" s="32"/>
      <c r="D29" s="32"/>
      <c r="E29" s="32"/>
      <c r="F29" s="32"/>
      <c r="G29" s="32"/>
      <c r="H29" s="32"/>
      <c r="I29" s="32"/>
      <c r="J29" s="32"/>
      <c r="K29" s="32"/>
      <c r="L29" s="335"/>
    </row>
    <row r="30" spans="1:12" ht="13.5">
      <c r="A30" s="334"/>
      <c r="B30" s="32"/>
      <c r="C30" s="32"/>
      <c r="D30" s="32"/>
      <c r="E30" s="32"/>
      <c r="F30" s="32"/>
      <c r="G30" s="32"/>
      <c r="H30" s="32"/>
      <c r="I30" s="32"/>
      <c r="J30" s="32"/>
      <c r="K30" s="32"/>
      <c r="L30" s="335"/>
    </row>
    <row r="31" spans="1:12" ht="18.75">
      <c r="A31" s="334"/>
      <c r="B31" s="32"/>
      <c r="C31" s="32"/>
      <c r="D31" s="32"/>
      <c r="E31" s="32"/>
      <c r="F31" s="337"/>
      <c r="G31" s="32"/>
      <c r="H31" s="32"/>
      <c r="I31" s="32"/>
      <c r="J31" s="32"/>
      <c r="K31" s="32"/>
      <c r="L31" s="335"/>
    </row>
    <row r="32" spans="1:12" ht="13.5">
      <c r="A32" s="334"/>
      <c r="B32" s="32"/>
      <c r="C32" s="32"/>
      <c r="D32" s="32"/>
      <c r="E32" s="32"/>
      <c r="F32" s="338"/>
      <c r="G32" s="32"/>
      <c r="H32" s="32"/>
      <c r="I32" s="32"/>
      <c r="J32" s="32"/>
      <c r="K32" s="32"/>
      <c r="L32" s="342"/>
    </row>
    <row r="33" spans="1:12" ht="13.5">
      <c r="A33" s="334"/>
      <c r="B33" s="32"/>
      <c r="C33" s="32"/>
      <c r="D33" s="32"/>
      <c r="E33" s="343"/>
      <c r="F33" s="32"/>
      <c r="G33" s="32"/>
      <c r="H33" s="338"/>
      <c r="I33" s="344" t="s">
        <v>296</v>
      </c>
      <c r="K33" s="32"/>
      <c r="L33" s="335"/>
    </row>
    <row r="34" spans="1:12" ht="13.5">
      <c r="A34" s="334" t="s">
        <v>297</v>
      </c>
      <c r="B34" s="32"/>
      <c r="C34" s="32"/>
      <c r="D34" s="32"/>
      <c r="E34" s="32"/>
      <c r="F34" s="345"/>
      <c r="G34" s="32"/>
      <c r="H34" s="32"/>
      <c r="J34" s="32" t="s">
        <v>298</v>
      </c>
      <c r="K34" s="32"/>
      <c r="L34" s="335"/>
    </row>
    <row r="35" spans="1:12" ht="13.5">
      <c r="A35" s="334"/>
      <c r="B35" s="32"/>
      <c r="C35" s="32"/>
      <c r="D35" s="32"/>
      <c r="E35" s="32"/>
      <c r="F35" s="345"/>
      <c r="G35" s="32"/>
      <c r="H35" s="32"/>
      <c r="J35" s="32" t="s">
        <v>299</v>
      </c>
      <c r="K35" s="32"/>
      <c r="L35" s="335"/>
    </row>
    <row r="36" spans="1:12" ht="13.5">
      <c r="A36" s="334"/>
      <c r="B36" s="32"/>
      <c r="C36" s="32"/>
      <c r="D36" s="32"/>
      <c r="E36" s="32"/>
      <c r="F36" s="32"/>
      <c r="G36" s="32"/>
      <c r="H36" s="32"/>
      <c r="J36" t="s">
        <v>300</v>
      </c>
      <c r="K36" s="32"/>
      <c r="L36" s="335"/>
    </row>
    <row r="37" spans="1:12" ht="14.25" thickBot="1">
      <c r="A37" s="37"/>
      <c r="B37" s="38"/>
      <c r="C37" s="38"/>
      <c r="D37" s="38"/>
      <c r="E37" s="38"/>
      <c r="F37" s="38"/>
      <c r="G37" s="38"/>
      <c r="H37" s="38"/>
      <c r="I37" s="38"/>
      <c r="J37" s="38"/>
      <c r="K37" s="38"/>
      <c r="L37" s="39"/>
    </row>
    <row r="38" ht="14.25" thickTop="1"/>
  </sheetData>
  <sheetProtection/>
  <mergeCells count="1">
    <mergeCell ref="I23:K24"/>
  </mergeCells>
  <printOptions horizontalCentered="1"/>
  <pageMargins left="0.5905511811023623" right="0.5905511811023623" top="0.7874015748031497" bottom="0.787401574803149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dimension ref="A1:V40"/>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3.625" style="49" customWidth="1"/>
    <col min="21" max="21" width="4.875" style="50" customWidth="1"/>
    <col min="22" max="22" width="6.75390625" style="51" customWidth="1"/>
    <col min="23" max="16384" width="9.00390625" style="52" customWidth="1"/>
  </cols>
  <sheetData>
    <row r="1" spans="1:22" ht="13.5" customHeight="1">
      <c r="A1" s="52" t="s">
        <v>21</v>
      </c>
      <c r="C1" s="79"/>
      <c r="D1" s="80" t="s">
        <v>71</v>
      </c>
      <c r="E1" s="80"/>
      <c r="F1" s="634">
        <f>'郡山市１'!F1</f>
        <v>0</v>
      </c>
      <c r="G1" s="635"/>
      <c r="H1" s="636"/>
      <c r="I1" s="657" t="s">
        <v>4</v>
      </c>
      <c r="J1" s="658"/>
      <c r="K1" s="659"/>
      <c r="L1" s="81" t="s">
        <v>83</v>
      </c>
      <c r="M1" s="637">
        <f>'郡山市１'!M1</f>
        <v>0</v>
      </c>
      <c r="N1" s="638"/>
      <c r="O1" s="82" t="s">
        <v>1</v>
      </c>
      <c r="P1" s="83" t="s">
        <v>6</v>
      </c>
      <c r="Q1" s="70"/>
      <c r="R1" s="84"/>
      <c r="S1" s="603" t="s">
        <v>84</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G10+G32</f>
        <v>0</v>
      </c>
      <c r="R3" s="583"/>
      <c r="S3" s="631"/>
      <c r="T3" s="632"/>
      <c r="U3" s="632"/>
      <c r="V3" s="633"/>
    </row>
    <row r="4" spans="1:22" s="129" customFormat="1" ht="18" customHeight="1">
      <c r="A4" s="574" t="s">
        <v>346</v>
      </c>
      <c r="B4" s="575"/>
      <c r="C4" s="574" t="s">
        <v>347</v>
      </c>
      <c r="D4" s="597"/>
      <c r="E4" s="598"/>
      <c r="F4" s="601" t="s">
        <v>348</v>
      </c>
      <c r="G4" s="575"/>
      <c r="H4" s="572" t="s">
        <v>349</v>
      </c>
      <c r="I4" s="573"/>
      <c r="J4" s="572" t="s">
        <v>293</v>
      </c>
      <c r="K4" s="573"/>
      <c r="L4" s="572" t="s">
        <v>350</v>
      </c>
      <c r="M4" s="573"/>
      <c r="N4" s="572" t="s">
        <v>351</v>
      </c>
      <c r="O4" s="573"/>
      <c r="P4" s="572" t="s">
        <v>294</v>
      </c>
      <c r="Q4" s="573"/>
      <c r="R4" s="572" t="s">
        <v>352</v>
      </c>
      <c r="S4" s="573"/>
      <c r="T4" s="572" t="s">
        <v>353</v>
      </c>
      <c r="U4" s="625"/>
      <c r="V4" s="573"/>
    </row>
    <row r="5" spans="1:22" ht="18"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3" t="s">
        <v>354</v>
      </c>
    </row>
    <row r="6" spans="1:22" ht="15.75" customHeight="1">
      <c r="A6" s="665" t="s">
        <v>328</v>
      </c>
      <c r="B6" s="674" t="s">
        <v>355</v>
      </c>
      <c r="C6" s="18"/>
      <c r="D6" s="2" t="s">
        <v>159</v>
      </c>
      <c r="E6" s="19"/>
      <c r="F6" s="359">
        <f>H6+J6+L6+N6+P6+R6+U6</f>
        <v>6400</v>
      </c>
      <c r="G6" s="44">
        <f aca="true" t="shared" si="0" ref="G6:G31">I6+K6+M6+O6+Q6+S6+V6</f>
        <v>0</v>
      </c>
      <c r="H6" s="314">
        <v>1600</v>
      </c>
      <c r="I6" s="169"/>
      <c r="J6" s="314">
        <v>4700</v>
      </c>
      <c r="K6" s="169"/>
      <c r="L6" s="314"/>
      <c r="M6" s="44"/>
      <c r="N6" s="314"/>
      <c r="O6" s="44"/>
      <c r="P6" s="314"/>
      <c r="Q6" s="44"/>
      <c r="R6" s="314"/>
      <c r="S6" s="44"/>
      <c r="T6" s="161" t="s">
        <v>120</v>
      </c>
      <c r="U6" s="315">
        <v>100</v>
      </c>
      <c r="V6" s="169"/>
    </row>
    <row r="7" spans="1:22" ht="15.75" customHeight="1">
      <c r="A7" s="690"/>
      <c r="B7" s="693"/>
      <c r="C7" s="18"/>
      <c r="D7" s="2" t="s">
        <v>469</v>
      </c>
      <c r="E7" s="2"/>
      <c r="F7" s="359">
        <f>H7+J7+L7+N7+P7+R7+U7</f>
        <v>1500</v>
      </c>
      <c r="G7" s="44">
        <f t="shared" si="0"/>
        <v>0</v>
      </c>
      <c r="H7" s="314">
        <v>150</v>
      </c>
      <c r="I7" s="169"/>
      <c r="J7" s="314">
        <v>1300</v>
      </c>
      <c r="K7" s="169"/>
      <c r="L7" s="314"/>
      <c r="M7" s="44"/>
      <c r="N7" s="314"/>
      <c r="O7" s="44"/>
      <c r="P7" s="314"/>
      <c r="Q7" s="44"/>
      <c r="R7" s="314"/>
      <c r="S7" s="44"/>
      <c r="T7" s="161" t="s">
        <v>120</v>
      </c>
      <c r="U7" s="315">
        <v>50</v>
      </c>
      <c r="V7" s="169"/>
    </row>
    <row r="8" spans="1:22" ht="15.75" customHeight="1">
      <c r="A8" s="690"/>
      <c r="B8" s="693"/>
      <c r="C8" s="18"/>
      <c r="D8" s="2" t="s">
        <v>160</v>
      </c>
      <c r="E8" s="2"/>
      <c r="F8" s="359">
        <f>H8+J8+L8+N8+P8+R8+U8</f>
        <v>3100</v>
      </c>
      <c r="G8" s="44">
        <f t="shared" si="0"/>
        <v>0</v>
      </c>
      <c r="H8" s="314">
        <v>550</v>
      </c>
      <c r="I8" s="169"/>
      <c r="J8" s="314">
        <v>2500</v>
      </c>
      <c r="K8" s="169"/>
      <c r="L8" s="314"/>
      <c r="M8" s="44"/>
      <c r="N8" s="314"/>
      <c r="O8" s="44"/>
      <c r="P8" s="314"/>
      <c r="Q8" s="44"/>
      <c r="R8" s="314"/>
      <c r="S8" s="44"/>
      <c r="T8" s="161" t="s">
        <v>120</v>
      </c>
      <c r="U8" s="315">
        <v>50</v>
      </c>
      <c r="V8" s="169"/>
    </row>
    <row r="9" spans="1:22" ht="15.75" customHeight="1">
      <c r="A9" s="690"/>
      <c r="B9" s="693"/>
      <c r="C9" s="20"/>
      <c r="D9" s="3" t="s">
        <v>161</v>
      </c>
      <c r="E9" s="3"/>
      <c r="F9" s="359">
        <f>H9+J9+L9+N9+P9+R9+U9</f>
        <v>1950</v>
      </c>
      <c r="G9" s="112">
        <f t="shared" si="0"/>
        <v>0</v>
      </c>
      <c r="H9" s="351">
        <v>350</v>
      </c>
      <c r="I9" s="170"/>
      <c r="J9" s="351">
        <v>1550</v>
      </c>
      <c r="K9" s="170"/>
      <c r="L9" s="351"/>
      <c r="M9" s="112"/>
      <c r="N9" s="351"/>
      <c r="O9" s="112"/>
      <c r="P9" s="351"/>
      <c r="Q9" s="112"/>
      <c r="R9" s="351"/>
      <c r="S9" s="112"/>
      <c r="T9" s="209" t="s">
        <v>120</v>
      </c>
      <c r="U9" s="384">
        <v>50</v>
      </c>
      <c r="V9" s="170"/>
    </row>
    <row r="10" spans="1:22" ht="15.75" customHeight="1">
      <c r="A10" s="690"/>
      <c r="B10" s="693"/>
      <c r="C10" s="741" t="s">
        <v>356</v>
      </c>
      <c r="D10" s="742"/>
      <c r="E10" s="743"/>
      <c r="F10" s="366">
        <f>SUM(F6:F9)</f>
        <v>12950</v>
      </c>
      <c r="G10" s="15">
        <f>SUM(G6:G9)</f>
        <v>0</v>
      </c>
      <c r="H10" s="377">
        <f aca="true" t="shared" si="1" ref="H10:V10">SUM(H6:H9)</f>
        <v>2650</v>
      </c>
      <c r="I10" s="15">
        <f t="shared" si="1"/>
        <v>0</v>
      </c>
      <c r="J10" s="377">
        <f t="shared" si="1"/>
        <v>10050</v>
      </c>
      <c r="K10" s="15">
        <f t="shared" si="1"/>
        <v>0</v>
      </c>
      <c r="L10" s="377">
        <f t="shared" si="1"/>
        <v>0</v>
      </c>
      <c r="M10" s="15">
        <f t="shared" si="1"/>
        <v>0</v>
      </c>
      <c r="N10" s="377">
        <f t="shared" si="1"/>
        <v>0</v>
      </c>
      <c r="O10" s="15">
        <f t="shared" si="1"/>
        <v>0</v>
      </c>
      <c r="P10" s="377">
        <f t="shared" si="1"/>
        <v>0</v>
      </c>
      <c r="Q10" s="15">
        <f t="shared" si="1"/>
        <v>0</v>
      </c>
      <c r="R10" s="377">
        <f t="shared" si="1"/>
        <v>0</v>
      </c>
      <c r="S10" s="15">
        <f t="shared" si="1"/>
        <v>0</v>
      </c>
      <c r="T10" s="210"/>
      <c r="U10" s="386">
        <f t="shared" si="1"/>
        <v>250</v>
      </c>
      <c r="V10" s="15">
        <f t="shared" si="1"/>
        <v>0</v>
      </c>
    </row>
    <row r="11" spans="1:22" ht="3.75" customHeight="1">
      <c r="A11" s="690"/>
      <c r="B11" s="693"/>
      <c r="C11" s="12"/>
      <c r="D11" s="12"/>
      <c r="E11" s="12"/>
      <c r="F11" s="366"/>
      <c r="G11" s="26"/>
      <c r="H11" s="377"/>
      <c r="I11" s="26"/>
      <c r="J11" s="377"/>
      <c r="K11" s="26"/>
      <c r="L11" s="377"/>
      <c r="M11" s="26"/>
      <c r="N11" s="377"/>
      <c r="O11" s="26"/>
      <c r="P11" s="377"/>
      <c r="Q11" s="26"/>
      <c r="R11" s="377"/>
      <c r="S11" s="26"/>
      <c r="T11" s="212"/>
      <c r="U11" s="386"/>
      <c r="V11" s="26"/>
    </row>
    <row r="12" spans="1:22" ht="15.75" customHeight="1">
      <c r="A12" s="690"/>
      <c r="B12" s="693"/>
      <c r="C12" s="18"/>
      <c r="D12" s="140" t="s">
        <v>125</v>
      </c>
      <c r="E12" s="100"/>
      <c r="F12" s="359">
        <f aca="true" t="shared" si="2" ref="F12:F31">H12+J12+L12+N12+P12+R12+U12</f>
        <v>1800</v>
      </c>
      <c r="G12" s="75">
        <f t="shared" si="0"/>
        <v>0</v>
      </c>
      <c r="H12" s="357">
        <v>250</v>
      </c>
      <c r="I12" s="169"/>
      <c r="J12" s="357">
        <v>1500</v>
      </c>
      <c r="K12" s="169"/>
      <c r="L12" s="357"/>
      <c r="M12" s="169"/>
      <c r="N12" s="357"/>
      <c r="O12" s="169"/>
      <c r="P12" s="357"/>
      <c r="Q12" s="169"/>
      <c r="R12" s="357"/>
      <c r="S12" s="169"/>
      <c r="T12" s="206" t="s">
        <v>95</v>
      </c>
      <c r="U12" s="388">
        <v>50</v>
      </c>
      <c r="V12" s="169"/>
    </row>
    <row r="13" spans="1:22" ht="15.75" customHeight="1">
      <c r="A13" s="690"/>
      <c r="B13" s="693"/>
      <c r="C13" s="18"/>
      <c r="D13" s="520" t="s">
        <v>470</v>
      </c>
      <c r="E13" s="2"/>
      <c r="F13" s="359">
        <f t="shared" si="2"/>
        <v>3800</v>
      </c>
      <c r="G13" s="44">
        <f t="shared" si="0"/>
        <v>0</v>
      </c>
      <c r="H13" s="314"/>
      <c r="I13" s="169"/>
      <c r="J13" s="314"/>
      <c r="K13" s="169"/>
      <c r="L13" s="314">
        <v>2250</v>
      </c>
      <c r="M13" s="169"/>
      <c r="N13" s="314"/>
      <c r="O13" s="169"/>
      <c r="P13" s="314">
        <v>1500</v>
      </c>
      <c r="Q13" s="169"/>
      <c r="R13" s="314"/>
      <c r="S13" s="169"/>
      <c r="T13" s="130" t="s">
        <v>94</v>
      </c>
      <c r="U13" s="315">
        <v>50</v>
      </c>
      <c r="V13" s="169"/>
    </row>
    <row r="14" spans="1:22" ht="15.75" customHeight="1">
      <c r="A14" s="690"/>
      <c r="B14" s="693"/>
      <c r="C14" s="18"/>
      <c r="D14" s="236" t="s">
        <v>471</v>
      </c>
      <c r="E14" s="2"/>
      <c r="F14" s="359">
        <f t="shared" si="2"/>
        <v>2600</v>
      </c>
      <c r="G14" s="44">
        <f t="shared" si="0"/>
        <v>0</v>
      </c>
      <c r="H14" s="314"/>
      <c r="I14" s="169"/>
      <c r="J14" s="314"/>
      <c r="K14" s="169"/>
      <c r="L14" s="314">
        <v>1700</v>
      </c>
      <c r="M14" s="169"/>
      <c r="N14" s="314"/>
      <c r="O14" s="169"/>
      <c r="P14" s="314">
        <v>900</v>
      </c>
      <c r="Q14" s="169"/>
      <c r="R14" s="314"/>
      <c r="S14" s="169"/>
      <c r="T14" s="55"/>
      <c r="U14" s="315"/>
      <c r="V14" s="169"/>
    </row>
    <row r="15" spans="1:22" ht="15.75" customHeight="1">
      <c r="A15" s="690"/>
      <c r="B15" s="693"/>
      <c r="C15" s="18"/>
      <c r="D15" s="2" t="s">
        <v>501</v>
      </c>
      <c r="E15" s="2"/>
      <c r="F15" s="359">
        <f t="shared" si="2"/>
        <v>1950</v>
      </c>
      <c r="G15" s="44">
        <f t="shared" si="0"/>
        <v>0</v>
      </c>
      <c r="H15" s="314"/>
      <c r="I15" s="169"/>
      <c r="J15" s="314"/>
      <c r="K15" s="169"/>
      <c r="L15" s="314">
        <v>1250</v>
      </c>
      <c r="M15" s="169"/>
      <c r="N15" s="314"/>
      <c r="O15" s="169"/>
      <c r="P15" s="314">
        <v>700</v>
      </c>
      <c r="Q15" s="169"/>
      <c r="R15" s="314"/>
      <c r="S15" s="169"/>
      <c r="T15" s="55"/>
      <c r="U15" s="315"/>
      <c r="V15" s="169"/>
    </row>
    <row r="16" spans="1:22" ht="15.75" customHeight="1">
      <c r="A16" s="690"/>
      <c r="B16" s="693"/>
      <c r="C16" s="18"/>
      <c r="D16" s="141" t="s">
        <v>126</v>
      </c>
      <c r="E16" s="2"/>
      <c r="F16" s="359">
        <f>H16+J16+L16+N16+P16+R16+U16</f>
        <v>2000</v>
      </c>
      <c r="G16" s="44">
        <f t="shared" si="0"/>
        <v>0</v>
      </c>
      <c r="H16" s="314"/>
      <c r="I16" s="169"/>
      <c r="J16" s="314"/>
      <c r="K16" s="169"/>
      <c r="L16" s="314">
        <v>1150</v>
      </c>
      <c r="M16" s="169"/>
      <c r="N16" s="314"/>
      <c r="O16" s="169"/>
      <c r="P16" s="314">
        <v>850</v>
      </c>
      <c r="Q16" s="169"/>
      <c r="R16" s="314"/>
      <c r="S16" s="169"/>
      <c r="T16" s="55"/>
      <c r="U16" s="315"/>
      <c r="V16" s="169"/>
    </row>
    <row r="17" spans="1:22" ht="15.75" customHeight="1">
      <c r="A17" s="690"/>
      <c r="B17" s="693"/>
      <c r="C17" s="18"/>
      <c r="D17" s="2" t="s">
        <v>472</v>
      </c>
      <c r="E17" s="2"/>
      <c r="F17" s="359">
        <f t="shared" si="2"/>
        <v>3650</v>
      </c>
      <c r="G17" s="44">
        <f t="shared" si="0"/>
        <v>0</v>
      </c>
      <c r="H17" s="314"/>
      <c r="I17" s="169"/>
      <c r="J17" s="314"/>
      <c r="K17" s="169"/>
      <c r="L17" s="314"/>
      <c r="M17" s="169"/>
      <c r="N17" s="314">
        <v>1400</v>
      </c>
      <c r="O17" s="169"/>
      <c r="P17" s="314">
        <v>1850</v>
      </c>
      <c r="Q17" s="169"/>
      <c r="R17" s="314">
        <v>400</v>
      </c>
      <c r="S17" s="169"/>
      <c r="T17" s="130"/>
      <c r="U17" s="315"/>
      <c r="V17" s="169"/>
    </row>
    <row r="18" spans="1:22" ht="15.75" customHeight="1">
      <c r="A18" s="690"/>
      <c r="B18" s="693"/>
      <c r="C18" s="18"/>
      <c r="D18" s="2" t="s">
        <v>473</v>
      </c>
      <c r="E18" s="2"/>
      <c r="F18" s="359">
        <f t="shared" si="2"/>
        <v>2400</v>
      </c>
      <c r="G18" s="44">
        <f t="shared" si="0"/>
        <v>0</v>
      </c>
      <c r="H18" s="314"/>
      <c r="I18" s="169"/>
      <c r="J18" s="314"/>
      <c r="K18" s="169"/>
      <c r="L18" s="314"/>
      <c r="M18" s="169"/>
      <c r="N18" s="314">
        <v>1100</v>
      </c>
      <c r="O18" s="169"/>
      <c r="P18" s="314">
        <v>1100</v>
      </c>
      <c r="Q18" s="169"/>
      <c r="R18" s="314">
        <v>200</v>
      </c>
      <c r="S18" s="169"/>
      <c r="T18" s="130"/>
      <c r="U18" s="315"/>
      <c r="V18" s="169"/>
    </row>
    <row r="19" spans="1:22" ht="15.75" customHeight="1">
      <c r="A19" s="690"/>
      <c r="B19" s="693"/>
      <c r="C19" s="18"/>
      <c r="D19" s="2" t="s">
        <v>176</v>
      </c>
      <c r="E19" s="2"/>
      <c r="F19" s="359">
        <f t="shared" si="2"/>
        <v>2300</v>
      </c>
      <c r="G19" s="44">
        <f t="shared" si="0"/>
        <v>0</v>
      </c>
      <c r="H19" s="314"/>
      <c r="I19" s="169"/>
      <c r="J19" s="314"/>
      <c r="K19" s="169"/>
      <c r="L19" s="314"/>
      <c r="M19" s="169"/>
      <c r="N19" s="314">
        <v>850</v>
      </c>
      <c r="O19" s="169"/>
      <c r="P19" s="314">
        <v>1250</v>
      </c>
      <c r="Q19" s="169"/>
      <c r="R19" s="314">
        <v>200</v>
      </c>
      <c r="S19" s="169"/>
      <c r="T19" s="130"/>
      <c r="U19" s="315"/>
      <c r="V19" s="169"/>
    </row>
    <row r="20" spans="1:22" ht="15.75" customHeight="1">
      <c r="A20" s="690"/>
      <c r="B20" s="694"/>
      <c r="C20" s="18"/>
      <c r="D20" s="2" t="s">
        <v>177</v>
      </c>
      <c r="E20" s="2"/>
      <c r="F20" s="359">
        <f t="shared" si="2"/>
        <v>2800</v>
      </c>
      <c r="G20" s="44">
        <f t="shared" si="0"/>
        <v>0</v>
      </c>
      <c r="H20" s="314"/>
      <c r="I20" s="169"/>
      <c r="J20" s="314"/>
      <c r="K20" s="169"/>
      <c r="L20" s="314"/>
      <c r="M20" s="169"/>
      <c r="N20" s="314">
        <v>1100</v>
      </c>
      <c r="O20" s="169"/>
      <c r="P20" s="314">
        <v>1350</v>
      </c>
      <c r="Q20" s="169"/>
      <c r="R20" s="314">
        <v>350</v>
      </c>
      <c r="S20" s="169"/>
      <c r="T20" s="130"/>
      <c r="U20" s="315"/>
      <c r="V20" s="169"/>
    </row>
    <row r="21" spans="1:22" ht="15.75" customHeight="1">
      <c r="A21" s="690"/>
      <c r="B21" s="727" t="s">
        <v>357</v>
      </c>
      <c r="C21" s="98"/>
      <c r="D21" s="100" t="s">
        <v>358</v>
      </c>
      <c r="E21" s="100"/>
      <c r="F21" s="360">
        <f>H21+J21+L21+N21+P21+R21+U21</f>
        <v>2300</v>
      </c>
      <c r="G21" s="75">
        <f>I21+K21+M21+O21+Q21+S21+V21</f>
        <v>0</v>
      </c>
      <c r="H21" s="357">
        <v>100</v>
      </c>
      <c r="I21" s="198"/>
      <c r="J21" s="357">
        <v>1600</v>
      </c>
      <c r="K21" s="198"/>
      <c r="L21" s="357">
        <v>550</v>
      </c>
      <c r="M21" s="198"/>
      <c r="N21" s="357"/>
      <c r="O21" s="198"/>
      <c r="P21" s="357"/>
      <c r="Q21" s="198"/>
      <c r="R21" s="357"/>
      <c r="S21" s="198"/>
      <c r="T21" s="223" t="s">
        <v>120</v>
      </c>
      <c r="U21" s="388">
        <v>50</v>
      </c>
      <c r="V21" s="198"/>
    </row>
    <row r="22" spans="1:22" ht="15.75" customHeight="1">
      <c r="A22" s="690"/>
      <c r="B22" s="726"/>
      <c r="C22" s="18"/>
      <c r="D22" s="2" t="s">
        <v>474</v>
      </c>
      <c r="E22" s="2"/>
      <c r="F22" s="359">
        <f>H22+J22+L22+N22+P22+R22+U22</f>
        <v>2700</v>
      </c>
      <c r="G22" s="44">
        <f>I22+K22+M22+O22+Q22+S22+V22</f>
        <v>0</v>
      </c>
      <c r="H22" s="314"/>
      <c r="I22" s="169"/>
      <c r="J22" s="314"/>
      <c r="K22" s="169"/>
      <c r="L22" s="314"/>
      <c r="M22" s="169"/>
      <c r="N22" s="314">
        <v>850</v>
      </c>
      <c r="O22" s="169"/>
      <c r="P22" s="314">
        <v>1750</v>
      </c>
      <c r="Q22" s="169"/>
      <c r="R22" s="314">
        <v>100</v>
      </c>
      <c r="S22" s="169"/>
      <c r="T22" s="161"/>
      <c r="U22" s="315"/>
      <c r="V22" s="169"/>
    </row>
    <row r="23" spans="1:22" ht="15.75" customHeight="1">
      <c r="A23" s="690"/>
      <c r="B23" s="695" t="s">
        <v>359</v>
      </c>
      <c r="C23" s="18"/>
      <c r="D23" s="2" t="s">
        <v>417</v>
      </c>
      <c r="E23" s="2"/>
      <c r="F23" s="359">
        <f t="shared" si="2"/>
        <v>3000</v>
      </c>
      <c r="G23" s="44">
        <f t="shared" si="0"/>
        <v>0</v>
      </c>
      <c r="H23" s="314">
        <v>350</v>
      </c>
      <c r="I23" s="169"/>
      <c r="J23" s="314">
        <v>2450</v>
      </c>
      <c r="K23" s="169"/>
      <c r="L23" s="314"/>
      <c r="M23" s="169"/>
      <c r="N23" s="314"/>
      <c r="O23" s="169"/>
      <c r="P23" s="314"/>
      <c r="Q23" s="169"/>
      <c r="R23" s="314">
        <v>150</v>
      </c>
      <c r="S23" s="169"/>
      <c r="T23" s="130" t="s">
        <v>95</v>
      </c>
      <c r="U23" s="315">
        <v>50</v>
      </c>
      <c r="V23" s="169"/>
    </row>
    <row r="24" spans="1:22" ht="15.75" customHeight="1">
      <c r="A24" s="690"/>
      <c r="B24" s="727"/>
      <c r="C24" s="18"/>
      <c r="D24" s="2" t="s">
        <v>425</v>
      </c>
      <c r="E24" s="2"/>
      <c r="F24" s="2"/>
      <c r="G24" s="2"/>
      <c r="H24" s="2"/>
      <c r="I24" s="2"/>
      <c r="J24" s="2"/>
      <c r="K24" s="2"/>
      <c r="L24" s="2"/>
      <c r="M24" s="2"/>
      <c r="N24" s="2"/>
      <c r="O24" s="2"/>
      <c r="P24" s="2"/>
      <c r="Q24" s="2"/>
      <c r="R24" s="2"/>
      <c r="S24" s="2"/>
      <c r="T24" s="2"/>
      <c r="U24" s="2"/>
      <c r="V24" s="514"/>
    </row>
    <row r="25" spans="1:22" ht="15.75" customHeight="1">
      <c r="A25" s="690"/>
      <c r="B25" s="695" t="s">
        <v>360</v>
      </c>
      <c r="C25" s="18"/>
      <c r="D25" s="2" t="s">
        <v>127</v>
      </c>
      <c r="E25" s="2"/>
      <c r="F25" s="359">
        <f t="shared" si="2"/>
        <v>3900</v>
      </c>
      <c r="G25" s="44">
        <f t="shared" si="0"/>
        <v>0</v>
      </c>
      <c r="H25" s="314">
        <v>600</v>
      </c>
      <c r="I25" s="169"/>
      <c r="J25" s="314">
        <v>3300</v>
      </c>
      <c r="K25" s="169"/>
      <c r="L25" s="314"/>
      <c r="M25" s="169"/>
      <c r="N25" s="314"/>
      <c r="O25" s="169"/>
      <c r="P25" s="314"/>
      <c r="Q25" s="169"/>
      <c r="R25" s="314"/>
      <c r="S25" s="169"/>
      <c r="T25" s="130"/>
      <c r="U25" s="315"/>
      <c r="V25" s="169"/>
    </row>
    <row r="26" spans="1:22" ht="16.5" customHeight="1">
      <c r="A26" s="690"/>
      <c r="B26" s="744"/>
      <c r="C26" s="18"/>
      <c r="D26" s="2" t="s">
        <v>475</v>
      </c>
      <c r="E26" s="2"/>
      <c r="F26" s="359">
        <f t="shared" si="2"/>
        <v>2050</v>
      </c>
      <c r="G26" s="44">
        <f t="shared" si="0"/>
        <v>0</v>
      </c>
      <c r="H26" s="314"/>
      <c r="I26" s="169"/>
      <c r="J26" s="314"/>
      <c r="K26" s="169"/>
      <c r="L26" s="314">
        <v>1050</v>
      </c>
      <c r="M26" s="169"/>
      <c r="N26" s="314"/>
      <c r="O26" s="169"/>
      <c r="P26" s="314">
        <v>950</v>
      </c>
      <c r="Q26" s="169"/>
      <c r="R26" s="314"/>
      <c r="S26" s="169"/>
      <c r="T26" s="55" t="s">
        <v>120</v>
      </c>
      <c r="U26" s="315">
        <v>50</v>
      </c>
      <c r="V26" s="169"/>
    </row>
    <row r="27" spans="1:22" ht="15.75" customHeight="1">
      <c r="A27" s="690"/>
      <c r="B27" s="744"/>
      <c r="C27" s="18"/>
      <c r="D27" s="2" t="s">
        <v>476</v>
      </c>
      <c r="E27" s="2"/>
      <c r="F27" s="359">
        <f t="shared" si="2"/>
        <v>3050</v>
      </c>
      <c r="G27" s="44">
        <f t="shared" si="0"/>
        <v>0</v>
      </c>
      <c r="H27" s="314"/>
      <c r="I27" s="169"/>
      <c r="J27" s="314"/>
      <c r="K27" s="169"/>
      <c r="L27" s="314"/>
      <c r="M27" s="169"/>
      <c r="N27" s="314">
        <v>1100</v>
      </c>
      <c r="O27" s="169"/>
      <c r="P27" s="314">
        <v>1850</v>
      </c>
      <c r="Q27" s="169"/>
      <c r="R27" s="314">
        <v>100</v>
      </c>
      <c r="S27" s="169"/>
      <c r="T27" s="130"/>
      <c r="U27" s="315"/>
      <c r="V27" s="169"/>
    </row>
    <row r="28" spans="1:22" ht="15.75" customHeight="1">
      <c r="A28" s="690"/>
      <c r="B28" s="696"/>
      <c r="C28" s="18"/>
      <c r="D28" s="2" t="s">
        <v>178</v>
      </c>
      <c r="E28" s="2"/>
      <c r="F28" s="359">
        <f t="shared" si="2"/>
        <v>2550</v>
      </c>
      <c r="G28" s="44">
        <f t="shared" si="0"/>
        <v>0</v>
      </c>
      <c r="H28" s="314"/>
      <c r="I28" s="169"/>
      <c r="J28" s="314"/>
      <c r="K28" s="169"/>
      <c r="L28" s="314"/>
      <c r="M28" s="169"/>
      <c r="N28" s="314">
        <v>600</v>
      </c>
      <c r="O28" s="169"/>
      <c r="P28" s="314">
        <v>1850</v>
      </c>
      <c r="Q28" s="169"/>
      <c r="R28" s="314">
        <v>100</v>
      </c>
      <c r="S28" s="169"/>
      <c r="T28" s="130"/>
      <c r="U28" s="315"/>
      <c r="V28" s="169"/>
    </row>
    <row r="29" spans="1:22" ht="15.75" customHeight="1">
      <c r="A29" s="690"/>
      <c r="B29" s="695" t="s">
        <v>361</v>
      </c>
      <c r="C29" s="18"/>
      <c r="D29" s="2" t="s">
        <v>128</v>
      </c>
      <c r="E29" s="2"/>
      <c r="F29" s="359">
        <f t="shared" si="2"/>
        <v>1200</v>
      </c>
      <c r="G29" s="44">
        <f t="shared" si="0"/>
        <v>0</v>
      </c>
      <c r="H29" s="314"/>
      <c r="I29" s="169"/>
      <c r="J29" s="314"/>
      <c r="K29" s="169"/>
      <c r="L29" s="314">
        <v>850</v>
      </c>
      <c r="M29" s="169"/>
      <c r="N29" s="314"/>
      <c r="O29" s="169"/>
      <c r="P29" s="314">
        <v>350</v>
      </c>
      <c r="Q29" s="169"/>
      <c r="R29" s="314"/>
      <c r="S29" s="169"/>
      <c r="T29" s="130"/>
      <c r="U29" s="315"/>
      <c r="V29" s="169"/>
    </row>
    <row r="30" spans="1:22" ht="15.75" customHeight="1">
      <c r="A30" s="690"/>
      <c r="B30" s="727"/>
      <c r="C30" s="18"/>
      <c r="D30" s="2" t="s">
        <v>129</v>
      </c>
      <c r="E30" s="2"/>
      <c r="F30" s="359">
        <f t="shared" si="2"/>
        <v>3350</v>
      </c>
      <c r="G30" s="44">
        <f t="shared" si="0"/>
        <v>0</v>
      </c>
      <c r="H30" s="314"/>
      <c r="I30" s="169"/>
      <c r="J30" s="314"/>
      <c r="K30" s="169"/>
      <c r="L30" s="314"/>
      <c r="M30" s="169"/>
      <c r="N30" s="314">
        <v>850</v>
      </c>
      <c r="O30" s="169"/>
      <c r="P30" s="314">
        <v>2450</v>
      </c>
      <c r="Q30" s="169"/>
      <c r="R30" s="314"/>
      <c r="S30" s="169"/>
      <c r="T30" s="55" t="s">
        <v>120</v>
      </c>
      <c r="U30" s="315">
        <v>50</v>
      </c>
      <c r="V30" s="169"/>
    </row>
    <row r="31" spans="1:22" ht="15.75" customHeight="1">
      <c r="A31" s="690"/>
      <c r="B31" s="727"/>
      <c r="C31" s="94"/>
      <c r="D31" s="105" t="s">
        <v>130</v>
      </c>
      <c r="E31" s="105"/>
      <c r="F31" s="359">
        <f t="shared" si="2"/>
        <v>2450</v>
      </c>
      <c r="G31" s="58">
        <f t="shared" si="0"/>
        <v>0</v>
      </c>
      <c r="H31" s="368">
        <v>250</v>
      </c>
      <c r="I31" s="170"/>
      <c r="J31" s="368">
        <v>2000</v>
      </c>
      <c r="K31" s="170"/>
      <c r="L31" s="368"/>
      <c r="M31" s="170"/>
      <c r="N31" s="368"/>
      <c r="O31" s="170"/>
      <c r="P31" s="368"/>
      <c r="Q31" s="170"/>
      <c r="R31" s="368">
        <v>200</v>
      </c>
      <c r="S31" s="170"/>
      <c r="T31" s="211"/>
      <c r="U31" s="367"/>
      <c r="V31" s="170"/>
    </row>
    <row r="32" spans="1:22" ht="15.75" customHeight="1">
      <c r="A32" s="691"/>
      <c r="B32" s="106"/>
      <c r="C32" s="117"/>
      <c r="D32" s="118" t="s">
        <v>362</v>
      </c>
      <c r="E32" s="12"/>
      <c r="F32" s="454">
        <f aca="true" t="shared" si="3" ref="F32:S32">SUM(F12:F31)</f>
        <v>49850</v>
      </c>
      <c r="G32" s="196">
        <f t="shared" si="3"/>
        <v>0</v>
      </c>
      <c r="H32" s="377">
        <f t="shared" si="3"/>
        <v>1550</v>
      </c>
      <c r="I32" s="15">
        <f t="shared" si="3"/>
        <v>0</v>
      </c>
      <c r="J32" s="377">
        <f t="shared" si="3"/>
        <v>10850</v>
      </c>
      <c r="K32" s="15">
        <f t="shared" si="3"/>
        <v>0</v>
      </c>
      <c r="L32" s="377">
        <f t="shared" si="3"/>
        <v>8800</v>
      </c>
      <c r="M32" s="15">
        <f t="shared" si="3"/>
        <v>0</v>
      </c>
      <c r="N32" s="377">
        <f t="shared" si="3"/>
        <v>7850</v>
      </c>
      <c r="O32" s="15">
        <f t="shared" si="3"/>
        <v>0</v>
      </c>
      <c r="P32" s="377">
        <f t="shared" si="3"/>
        <v>18700</v>
      </c>
      <c r="Q32" s="15">
        <f t="shared" si="3"/>
        <v>0</v>
      </c>
      <c r="R32" s="377">
        <f t="shared" si="3"/>
        <v>1800</v>
      </c>
      <c r="S32" s="15">
        <f t="shared" si="3"/>
        <v>0</v>
      </c>
      <c r="T32" s="16"/>
      <c r="U32" s="386">
        <f>SUM(U12:U31)</f>
        <v>300</v>
      </c>
      <c r="V32" s="15">
        <f>SUM(V12:V31)</f>
        <v>0</v>
      </c>
    </row>
    <row r="33" spans="1:22" ht="14.25">
      <c r="A33" s="119" t="s">
        <v>218</v>
      </c>
      <c r="F33" s="375"/>
      <c r="H33" s="375"/>
      <c r="J33" s="176" t="s">
        <v>542</v>
      </c>
      <c r="L33" s="375"/>
      <c r="N33" s="375"/>
      <c r="P33" s="375"/>
      <c r="R33" s="375"/>
      <c r="U33" s="375"/>
      <c r="V33" s="27"/>
    </row>
    <row r="34" spans="6:21" ht="14.25">
      <c r="F34" s="375"/>
      <c r="H34" s="375"/>
      <c r="J34" s="177" t="s">
        <v>543</v>
      </c>
      <c r="L34" s="375"/>
      <c r="N34" s="375"/>
      <c r="P34" s="375"/>
      <c r="R34" s="375"/>
      <c r="U34" s="375"/>
    </row>
    <row r="35" spans="4:22" ht="14.25">
      <c r="D35" s="176"/>
      <c r="F35" s="375"/>
      <c r="H35" s="375"/>
      <c r="J35" s="177" t="s">
        <v>544</v>
      </c>
      <c r="L35" s="375"/>
      <c r="N35" s="375"/>
      <c r="P35" s="375"/>
      <c r="R35" s="375"/>
      <c r="U35" s="375"/>
      <c r="V35" s="52"/>
    </row>
    <row r="36" spans="4:21" ht="14.25">
      <c r="D36" s="176"/>
      <c r="F36" s="375"/>
      <c r="H36" s="375"/>
      <c r="J36" s="375"/>
      <c r="L36" s="375"/>
      <c r="N36" s="375"/>
      <c r="P36" s="375"/>
      <c r="R36" s="375"/>
      <c r="U36" s="375"/>
    </row>
    <row r="37" spans="4:21" ht="14.25">
      <c r="D37" s="439"/>
      <c r="F37" s="375"/>
      <c r="H37" s="375"/>
      <c r="J37" s="375"/>
      <c r="L37" s="375"/>
      <c r="N37" s="375"/>
      <c r="P37" s="375"/>
      <c r="R37" s="375"/>
      <c r="U37" s="375"/>
    </row>
    <row r="38" spans="6:21" ht="14.25">
      <c r="F38" s="375"/>
      <c r="H38" s="375"/>
      <c r="J38" s="375"/>
      <c r="L38" s="375"/>
      <c r="N38" s="375"/>
      <c r="P38" s="375"/>
      <c r="R38" s="375"/>
      <c r="U38" s="375"/>
    </row>
    <row r="39" spans="6:21" ht="14.25">
      <c r="F39" s="375"/>
      <c r="H39" s="375"/>
      <c r="J39" s="375"/>
      <c r="L39" s="375"/>
      <c r="N39" s="375"/>
      <c r="P39" s="375"/>
      <c r="R39" s="375"/>
      <c r="U39" s="375"/>
    </row>
    <row r="40" spans="6:21" ht="14.25">
      <c r="F40" s="375"/>
      <c r="H40" s="375"/>
      <c r="J40" s="375"/>
      <c r="L40" s="375"/>
      <c r="N40" s="375"/>
      <c r="P40" s="375"/>
      <c r="R40" s="375"/>
      <c r="U40" s="375"/>
    </row>
  </sheetData>
  <sheetProtection/>
  <mergeCells count="30">
    <mergeCell ref="J4:K4"/>
    <mergeCell ref="L4:M4"/>
    <mergeCell ref="I1:K1"/>
    <mergeCell ref="S1:V1"/>
    <mergeCell ref="S2:V3"/>
    <mergeCell ref="O2:O3"/>
    <mergeCell ref="Q2:R2"/>
    <mergeCell ref="L2:N3"/>
    <mergeCell ref="I2:K3"/>
    <mergeCell ref="M1:N1"/>
    <mergeCell ref="T4:V4"/>
    <mergeCell ref="Q3:R3"/>
    <mergeCell ref="B21:B22"/>
    <mergeCell ref="A4:B5"/>
    <mergeCell ref="B6:B20"/>
    <mergeCell ref="R4:S4"/>
    <mergeCell ref="P4:Q4"/>
    <mergeCell ref="N4:O4"/>
    <mergeCell ref="T5:U5"/>
    <mergeCell ref="H4:I4"/>
    <mergeCell ref="F4:G5"/>
    <mergeCell ref="C2:H3"/>
    <mergeCell ref="A2:B2"/>
    <mergeCell ref="C4:E5"/>
    <mergeCell ref="C10:E10"/>
    <mergeCell ref="F1:H1"/>
    <mergeCell ref="A6:A32"/>
    <mergeCell ref="B23:B24"/>
    <mergeCell ref="B25:B28"/>
    <mergeCell ref="B29:B31"/>
  </mergeCells>
  <conditionalFormatting sqref="I6:I9 K6:K9 M6:M9 O6:O9 Q6:Q9 S6:S9 V6:V9 M25:M33 O25:O33 Q25:Q33 S25:S33 V25:V32 V14:V23 S14:S23 O14:O23 K14:K23 I14:I23 I25:I33 K25:K33 M13:M23 Q13:Q23">
    <cfRule type="expression" priority="2" dxfId="0" stopIfTrue="1">
      <formula>H6&lt;I6</formula>
    </cfRule>
  </conditionalFormatting>
  <conditionalFormatting sqref="V12 I12 K12">
    <cfRule type="expression" priority="1" dxfId="0" stopIfTrue="1">
      <formula>H12&lt;I12</formula>
    </cfRule>
  </conditionalFormatting>
  <dataValidations count="1">
    <dataValidation allowBlank="1" showInputMessage="1" showErrorMessage="1" imeMode="off" sqref="F6:V32"/>
  </dataValidations>
  <printOptions horizontalCentered="1"/>
  <pageMargins left="0.3937007874015748" right="0.1968503937007874" top="0.3937007874015748"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11.xml><?xml version="1.0" encoding="utf-8"?>
<worksheet xmlns="http://schemas.openxmlformats.org/spreadsheetml/2006/main" xmlns:r="http://schemas.openxmlformats.org/officeDocument/2006/relationships">
  <dimension ref="A1:V41"/>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9.00390625" style="51" customWidth="1"/>
    <col min="8" max="8" width="6.75390625" style="50" customWidth="1"/>
    <col min="9" max="9" width="8.125" style="51" customWidth="1"/>
    <col min="10" max="10" width="6.75390625" style="50" customWidth="1"/>
    <col min="11" max="11" width="8.125" style="51" customWidth="1"/>
    <col min="12" max="12" width="6.75390625" style="50" customWidth="1"/>
    <col min="13" max="13" width="8.125" style="51" customWidth="1"/>
    <col min="14" max="14" width="6.75390625" style="50" customWidth="1"/>
    <col min="15" max="15" width="8.125" style="51" customWidth="1"/>
    <col min="16" max="16" width="6.75390625" style="50" customWidth="1"/>
    <col min="17" max="17" width="8.125" style="51" customWidth="1"/>
    <col min="18" max="18" width="6.75390625" style="50" customWidth="1"/>
    <col min="19" max="19" width="8.125" style="51" customWidth="1"/>
    <col min="20" max="20" width="3.875" style="49" customWidth="1"/>
    <col min="21" max="21" width="5.125" style="50" customWidth="1"/>
    <col min="22" max="22" width="7.625" style="51" customWidth="1"/>
    <col min="23" max="16384" width="9.00390625" style="52" customWidth="1"/>
  </cols>
  <sheetData>
    <row r="1" spans="1:22" ht="13.5" customHeight="1">
      <c r="A1" s="52" t="s">
        <v>21</v>
      </c>
      <c r="C1" s="79"/>
      <c r="D1" s="80" t="s">
        <v>71</v>
      </c>
      <c r="E1" s="80"/>
      <c r="F1" s="634">
        <f>'郡山市１'!F1</f>
        <v>0</v>
      </c>
      <c r="G1" s="635"/>
      <c r="H1" s="636"/>
      <c r="I1" s="657" t="s">
        <v>4</v>
      </c>
      <c r="J1" s="658"/>
      <c r="K1" s="659"/>
      <c r="L1" s="81" t="s">
        <v>5</v>
      </c>
      <c r="M1" s="637">
        <f>'郡山市１'!M1</f>
        <v>0</v>
      </c>
      <c r="N1" s="638"/>
      <c r="O1" s="82" t="s">
        <v>1</v>
      </c>
      <c r="P1" s="83" t="s">
        <v>6</v>
      </c>
      <c r="Q1" s="70"/>
      <c r="R1" s="84"/>
      <c r="S1" s="603" t="s">
        <v>85</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G33</f>
        <v>0</v>
      </c>
      <c r="R3" s="583"/>
      <c r="S3" s="631"/>
      <c r="T3" s="632"/>
      <c r="U3" s="632"/>
      <c r="V3" s="633"/>
    </row>
    <row r="4" spans="1:22" s="129" customFormat="1" ht="16.5" customHeight="1">
      <c r="A4" s="574" t="s">
        <v>346</v>
      </c>
      <c r="B4" s="575"/>
      <c r="C4" s="574" t="s">
        <v>347</v>
      </c>
      <c r="D4" s="597"/>
      <c r="E4" s="598"/>
      <c r="F4" s="601" t="s">
        <v>348</v>
      </c>
      <c r="G4" s="575"/>
      <c r="H4" s="572" t="s">
        <v>349</v>
      </c>
      <c r="I4" s="573"/>
      <c r="J4" s="572" t="s">
        <v>293</v>
      </c>
      <c r="K4" s="573"/>
      <c r="L4" s="572" t="s">
        <v>350</v>
      </c>
      <c r="M4" s="573"/>
      <c r="N4" s="572" t="s">
        <v>351</v>
      </c>
      <c r="O4" s="573"/>
      <c r="P4" s="572" t="s">
        <v>294</v>
      </c>
      <c r="Q4" s="573"/>
      <c r="R4" s="572" t="s">
        <v>352</v>
      </c>
      <c r="S4" s="573"/>
      <c r="T4" s="572" t="s">
        <v>353</v>
      </c>
      <c r="U4" s="625"/>
      <c r="V4" s="573"/>
    </row>
    <row r="5" spans="1:22" ht="14.25"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3" t="s">
        <v>354</v>
      </c>
    </row>
    <row r="6" spans="1:22" ht="15" customHeight="1">
      <c r="A6" s="665" t="s">
        <v>328</v>
      </c>
      <c r="B6" s="688" t="s">
        <v>363</v>
      </c>
      <c r="C6" s="108"/>
      <c r="D6" s="1" t="s">
        <v>133</v>
      </c>
      <c r="E6" s="1"/>
      <c r="F6" s="349">
        <f aca="true" t="shared" si="0" ref="F6:G32">H6+J6+L6+N6+P6+R6+U6</f>
        <v>3400</v>
      </c>
      <c r="G6" s="53">
        <f t="shared" si="0"/>
        <v>0</v>
      </c>
      <c r="H6" s="350">
        <v>400</v>
      </c>
      <c r="I6" s="167"/>
      <c r="J6" s="350">
        <v>3000</v>
      </c>
      <c r="K6" s="167"/>
      <c r="L6" s="350"/>
      <c r="M6" s="167"/>
      <c r="N6" s="350"/>
      <c r="O6" s="167"/>
      <c r="P6" s="350"/>
      <c r="Q6" s="167"/>
      <c r="R6" s="350"/>
      <c r="S6" s="167"/>
      <c r="T6" s="121"/>
      <c r="U6" s="356"/>
      <c r="V6" s="167"/>
    </row>
    <row r="7" spans="1:22" ht="15" customHeight="1">
      <c r="A7" s="690"/>
      <c r="B7" s="745"/>
      <c r="C7" s="18"/>
      <c r="D7" s="236" t="s">
        <v>477</v>
      </c>
      <c r="E7" s="2"/>
      <c r="F7" s="359">
        <f t="shared" si="0"/>
        <v>2350</v>
      </c>
      <c r="G7" s="44">
        <f t="shared" si="0"/>
        <v>0</v>
      </c>
      <c r="H7" s="314"/>
      <c r="I7" s="169"/>
      <c r="J7" s="314"/>
      <c r="K7" s="169"/>
      <c r="L7" s="314">
        <v>1300</v>
      </c>
      <c r="M7" s="169"/>
      <c r="N7" s="314"/>
      <c r="O7" s="169"/>
      <c r="P7" s="314">
        <v>850</v>
      </c>
      <c r="Q7" s="169"/>
      <c r="R7" s="314">
        <v>200</v>
      </c>
      <c r="S7" s="169"/>
      <c r="T7" s="43"/>
      <c r="U7" s="315"/>
      <c r="V7" s="169"/>
    </row>
    <row r="8" spans="1:22" ht="15" customHeight="1">
      <c r="A8" s="690"/>
      <c r="B8" s="689"/>
      <c r="C8" s="18"/>
      <c r="D8" s="2" t="s">
        <v>131</v>
      </c>
      <c r="E8" s="19"/>
      <c r="F8" s="359">
        <f t="shared" si="0"/>
        <v>3150</v>
      </c>
      <c r="G8" s="44">
        <f t="shared" si="0"/>
        <v>0</v>
      </c>
      <c r="H8" s="314"/>
      <c r="I8" s="169"/>
      <c r="J8" s="314"/>
      <c r="K8" s="169"/>
      <c r="L8" s="314"/>
      <c r="M8" s="169"/>
      <c r="N8" s="314">
        <v>900</v>
      </c>
      <c r="O8" s="169"/>
      <c r="P8" s="314">
        <v>2150</v>
      </c>
      <c r="Q8" s="169"/>
      <c r="R8" s="314"/>
      <c r="S8" s="169"/>
      <c r="T8" s="55" t="s">
        <v>120</v>
      </c>
      <c r="U8" s="315">
        <v>100</v>
      </c>
      <c r="V8" s="169"/>
    </row>
    <row r="9" spans="1:22" ht="15" customHeight="1">
      <c r="A9" s="690"/>
      <c r="B9" s="695" t="s">
        <v>364</v>
      </c>
      <c r="C9" s="18"/>
      <c r="D9" s="2" t="s">
        <v>132</v>
      </c>
      <c r="E9" s="2"/>
      <c r="F9" s="359">
        <f>H9+J9+L9+N9+P9+R9+U9</f>
        <v>1450</v>
      </c>
      <c r="G9" s="44">
        <f>I9+K9+M9+O9+Q9+S9+V9</f>
        <v>0</v>
      </c>
      <c r="H9" s="314">
        <v>150</v>
      </c>
      <c r="I9" s="169"/>
      <c r="J9" s="314">
        <v>1200</v>
      </c>
      <c r="K9" s="169"/>
      <c r="L9" s="314"/>
      <c r="M9" s="169"/>
      <c r="N9" s="314"/>
      <c r="O9" s="169"/>
      <c r="P9" s="314"/>
      <c r="Q9" s="169"/>
      <c r="R9" s="314">
        <v>100</v>
      </c>
      <c r="S9" s="169"/>
      <c r="T9" s="43"/>
      <c r="U9" s="315"/>
      <c r="V9" s="169"/>
    </row>
    <row r="10" spans="1:22" ht="15" customHeight="1">
      <c r="A10" s="690"/>
      <c r="B10" s="727"/>
      <c r="C10" s="18"/>
      <c r="D10" s="2" t="s">
        <v>258</v>
      </c>
      <c r="E10" s="2"/>
      <c r="F10" s="359">
        <f t="shared" si="0"/>
        <v>1750</v>
      </c>
      <c r="G10" s="44">
        <f t="shared" si="0"/>
        <v>0</v>
      </c>
      <c r="H10" s="314"/>
      <c r="I10" s="169"/>
      <c r="J10" s="314"/>
      <c r="K10" s="169"/>
      <c r="L10" s="314"/>
      <c r="M10" s="169"/>
      <c r="N10" s="314">
        <v>450</v>
      </c>
      <c r="O10" s="169"/>
      <c r="P10" s="314">
        <v>1250</v>
      </c>
      <c r="Q10" s="169"/>
      <c r="R10" s="314"/>
      <c r="S10" s="169"/>
      <c r="T10" s="55" t="s">
        <v>120</v>
      </c>
      <c r="U10" s="315">
        <v>50</v>
      </c>
      <c r="V10" s="169"/>
    </row>
    <row r="11" spans="1:22" ht="15" customHeight="1">
      <c r="A11" s="690"/>
      <c r="B11" s="695" t="s">
        <v>365</v>
      </c>
      <c r="C11" s="100"/>
      <c r="D11" s="100" t="s">
        <v>133</v>
      </c>
      <c r="E11" s="100"/>
      <c r="F11" s="359">
        <f>H11+J11+L11+N11+P11+R11+U11</f>
        <v>2050</v>
      </c>
      <c r="G11" s="75">
        <f>I11+K11+M11+O11+Q11+S11+V11</f>
        <v>0</v>
      </c>
      <c r="H11" s="357">
        <v>150</v>
      </c>
      <c r="I11" s="169"/>
      <c r="J11" s="357">
        <v>1750</v>
      </c>
      <c r="K11" s="169"/>
      <c r="L11" s="357"/>
      <c r="M11" s="169"/>
      <c r="N11" s="357"/>
      <c r="O11" s="169"/>
      <c r="P11" s="357"/>
      <c r="Q11" s="169"/>
      <c r="R11" s="357">
        <v>100</v>
      </c>
      <c r="S11" s="169"/>
      <c r="T11" s="130" t="s">
        <v>95</v>
      </c>
      <c r="U11" s="388">
        <v>50</v>
      </c>
      <c r="V11" s="169"/>
    </row>
    <row r="12" spans="1:22" ht="15" customHeight="1">
      <c r="A12" s="690"/>
      <c r="B12" s="744"/>
      <c r="C12" s="98"/>
      <c r="D12" s="100" t="s">
        <v>508</v>
      </c>
      <c r="E12" s="100"/>
      <c r="F12" s="359">
        <f t="shared" si="0"/>
        <v>1000</v>
      </c>
      <c r="G12" s="75">
        <f t="shared" si="0"/>
        <v>0</v>
      </c>
      <c r="H12" s="357"/>
      <c r="I12" s="169"/>
      <c r="J12" s="357"/>
      <c r="K12" s="169"/>
      <c r="L12" s="357">
        <v>600</v>
      </c>
      <c r="M12" s="169"/>
      <c r="N12" s="357"/>
      <c r="O12" s="169"/>
      <c r="P12" s="357">
        <v>400</v>
      </c>
      <c r="Q12" s="169"/>
      <c r="R12" s="357"/>
      <c r="S12" s="169"/>
      <c r="T12" s="77"/>
      <c r="U12" s="388"/>
      <c r="V12" s="169"/>
    </row>
    <row r="13" spans="1:22" ht="15" customHeight="1">
      <c r="A13" s="690"/>
      <c r="B13" s="696"/>
      <c r="C13" s="18"/>
      <c r="D13" s="2" t="s">
        <v>318</v>
      </c>
      <c r="E13" s="2"/>
      <c r="F13" s="359">
        <f t="shared" si="0"/>
        <v>1950</v>
      </c>
      <c r="G13" s="44">
        <f t="shared" si="0"/>
        <v>0</v>
      </c>
      <c r="H13" s="314"/>
      <c r="I13" s="169"/>
      <c r="J13" s="314"/>
      <c r="K13" s="169"/>
      <c r="L13" s="314"/>
      <c r="M13" s="169"/>
      <c r="N13" s="314">
        <v>600</v>
      </c>
      <c r="O13" s="169"/>
      <c r="P13" s="314">
        <v>1350</v>
      </c>
      <c r="Q13" s="169"/>
      <c r="R13" s="314"/>
      <c r="S13" s="169"/>
      <c r="T13" s="63"/>
      <c r="U13" s="315"/>
      <c r="V13" s="169"/>
    </row>
    <row r="14" spans="1:22" ht="15" customHeight="1">
      <c r="A14" s="690"/>
      <c r="B14" s="695" t="s">
        <v>366</v>
      </c>
      <c r="C14" s="18"/>
      <c r="D14" s="2" t="s">
        <v>134</v>
      </c>
      <c r="E14" s="2"/>
      <c r="F14" s="359">
        <f t="shared" si="0"/>
        <v>5100</v>
      </c>
      <c r="G14" s="44">
        <f t="shared" si="0"/>
        <v>0</v>
      </c>
      <c r="H14" s="314">
        <v>950</v>
      </c>
      <c r="I14" s="169"/>
      <c r="J14" s="314">
        <v>4050</v>
      </c>
      <c r="K14" s="169"/>
      <c r="L14" s="314"/>
      <c r="M14" s="169"/>
      <c r="N14" s="314"/>
      <c r="O14" s="169"/>
      <c r="P14" s="314"/>
      <c r="Q14" s="169"/>
      <c r="R14" s="314"/>
      <c r="S14" s="169"/>
      <c r="T14" s="63" t="s">
        <v>95</v>
      </c>
      <c r="U14" s="315">
        <v>100</v>
      </c>
      <c r="V14" s="169"/>
    </row>
    <row r="15" spans="1:22" ht="15" customHeight="1">
      <c r="A15" s="690"/>
      <c r="B15" s="744"/>
      <c r="C15" s="18"/>
      <c r="D15" s="2" t="s">
        <v>418</v>
      </c>
      <c r="E15" s="2"/>
      <c r="F15" s="359">
        <f t="shared" si="0"/>
        <v>4350</v>
      </c>
      <c r="G15" s="44">
        <f t="shared" si="0"/>
        <v>0</v>
      </c>
      <c r="H15" s="314"/>
      <c r="I15" s="169"/>
      <c r="J15" s="314"/>
      <c r="K15" s="169"/>
      <c r="L15" s="314">
        <v>1700</v>
      </c>
      <c r="M15" s="169"/>
      <c r="N15" s="314"/>
      <c r="O15" s="169"/>
      <c r="P15" s="314">
        <v>2650</v>
      </c>
      <c r="Q15" s="169"/>
      <c r="R15" s="314"/>
      <c r="S15" s="169"/>
      <c r="T15" s="63"/>
      <c r="U15" s="315"/>
      <c r="V15" s="169"/>
    </row>
    <row r="16" spans="1:22" ht="15" customHeight="1">
      <c r="A16" s="690"/>
      <c r="B16" s="744"/>
      <c r="C16" s="18"/>
      <c r="D16" s="2" t="s">
        <v>168</v>
      </c>
      <c r="E16" s="2"/>
      <c r="F16" s="359">
        <f t="shared" si="0"/>
        <v>2750</v>
      </c>
      <c r="G16" s="44">
        <f t="shared" si="0"/>
        <v>0</v>
      </c>
      <c r="H16" s="314"/>
      <c r="I16" s="169"/>
      <c r="J16" s="314"/>
      <c r="K16" s="169"/>
      <c r="L16" s="314"/>
      <c r="M16" s="169"/>
      <c r="N16" s="314">
        <v>900</v>
      </c>
      <c r="O16" s="169"/>
      <c r="P16" s="314">
        <v>1700</v>
      </c>
      <c r="Q16" s="169"/>
      <c r="R16" s="314">
        <v>150</v>
      </c>
      <c r="S16" s="169"/>
      <c r="T16" s="63"/>
      <c r="U16" s="315"/>
      <c r="V16" s="169"/>
    </row>
    <row r="17" spans="1:22" ht="15" customHeight="1">
      <c r="A17" s="690"/>
      <c r="B17" s="744"/>
      <c r="C17" s="18"/>
      <c r="D17" s="2" t="s">
        <v>170</v>
      </c>
      <c r="E17" s="2"/>
      <c r="F17" s="359">
        <f t="shared" si="0"/>
        <v>1700</v>
      </c>
      <c r="G17" s="44">
        <f t="shared" si="0"/>
        <v>0</v>
      </c>
      <c r="H17" s="314"/>
      <c r="I17" s="169"/>
      <c r="J17" s="314"/>
      <c r="K17" s="169"/>
      <c r="L17" s="314"/>
      <c r="M17" s="169"/>
      <c r="N17" s="314">
        <v>450</v>
      </c>
      <c r="O17" s="169"/>
      <c r="P17" s="314">
        <v>1100</v>
      </c>
      <c r="Q17" s="169"/>
      <c r="R17" s="314">
        <v>150</v>
      </c>
      <c r="S17" s="169"/>
      <c r="T17" s="63"/>
      <c r="U17" s="315"/>
      <c r="V17" s="169"/>
    </row>
    <row r="18" spans="1:22" ht="15" customHeight="1">
      <c r="A18" s="690"/>
      <c r="B18" s="696"/>
      <c r="C18" s="18"/>
      <c r="D18" s="213" t="s">
        <v>203</v>
      </c>
      <c r="E18" s="2"/>
      <c r="F18" s="359">
        <f t="shared" si="0"/>
        <v>2250</v>
      </c>
      <c r="G18" s="44">
        <f>I18+K18+M18+O18+Q18+S18+V18</f>
        <v>0</v>
      </c>
      <c r="H18" s="314"/>
      <c r="I18" s="169"/>
      <c r="J18" s="314"/>
      <c r="K18" s="169"/>
      <c r="L18" s="314"/>
      <c r="M18" s="169"/>
      <c r="N18" s="314">
        <v>850</v>
      </c>
      <c r="O18" s="169"/>
      <c r="P18" s="314">
        <v>1250</v>
      </c>
      <c r="Q18" s="169"/>
      <c r="R18" s="314">
        <v>150</v>
      </c>
      <c r="S18" s="169"/>
      <c r="T18" s="60"/>
      <c r="U18" s="315"/>
      <c r="V18" s="169"/>
    </row>
    <row r="19" spans="1:22" ht="15" customHeight="1">
      <c r="A19" s="690"/>
      <c r="B19" s="127" t="s">
        <v>367</v>
      </c>
      <c r="C19" s="18"/>
      <c r="D19" s="2" t="s">
        <v>368</v>
      </c>
      <c r="E19" s="2"/>
      <c r="F19" s="359">
        <f>H19+J19+L19+N19+P19+R19+U19</f>
        <v>1000</v>
      </c>
      <c r="G19" s="44">
        <f t="shared" si="0"/>
        <v>0</v>
      </c>
      <c r="H19" s="314">
        <v>50</v>
      </c>
      <c r="I19" s="169"/>
      <c r="J19" s="314">
        <v>600</v>
      </c>
      <c r="K19" s="169"/>
      <c r="L19" s="314"/>
      <c r="M19" s="169"/>
      <c r="N19" s="314">
        <v>100</v>
      </c>
      <c r="O19" s="169"/>
      <c r="P19" s="314">
        <v>150</v>
      </c>
      <c r="Q19" s="169"/>
      <c r="R19" s="314">
        <v>50</v>
      </c>
      <c r="S19" s="169"/>
      <c r="T19" s="530" t="s">
        <v>95</v>
      </c>
      <c r="U19" s="529">
        <v>50</v>
      </c>
      <c r="V19" s="169"/>
    </row>
    <row r="20" spans="1:22" ht="15" customHeight="1">
      <c r="A20" s="690"/>
      <c r="B20" s="131" t="s">
        <v>369</v>
      </c>
      <c r="C20" s="18"/>
      <c r="D20" s="2" t="s">
        <v>370</v>
      </c>
      <c r="E20" s="2"/>
      <c r="F20" s="359">
        <f t="shared" si="0"/>
        <v>850</v>
      </c>
      <c r="G20" s="44">
        <f t="shared" si="0"/>
        <v>0</v>
      </c>
      <c r="H20" s="314">
        <v>50</v>
      </c>
      <c r="I20" s="169"/>
      <c r="J20" s="314">
        <v>500</v>
      </c>
      <c r="K20" s="169"/>
      <c r="L20" s="314">
        <v>50</v>
      </c>
      <c r="M20" s="169"/>
      <c r="N20" s="314">
        <v>50</v>
      </c>
      <c r="O20" s="169"/>
      <c r="P20" s="314">
        <v>150</v>
      </c>
      <c r="Q20" s="169"/>
      <c r="R20" s="314">
        <v>50</v>
      </c>
      <c r="S20" s="169"/>
      <c r="T20" s="55"/>
      <c r="U20" s="315"/>
      <c r="V20" s="169"/>
    </row>
    <row r="21" spans="1:22" ht="15" customHeight="1">
      <c r="A21" s="690"/>
      <c r="B21" s="695" t="s">
        <v>371</v>
      </c>
      <c r="C21" s="18"/>
      <c r="D21" s="2" t="s">
        <v>372</v>
      </c>
      <c r="E21" s="2"/>
      <c r="F21" s="359">
        <f t="shared" si="0"/>
        <v>800</v>
      </c>
      <c r="G21" s="44">
        <f t="shared" si="0"/>
        <v>0</v>
      </c>
      <c r="H21" s="314"/>
      <c r="I21" s="169"/>
      <c r="J21" s="314">
        <v>500</v>
      </c>
      <c r="K21" s="169"/>
      <c r="L21" s="314">
        <v>50</v>
      </c>
      <c r="M21" s="169"/>
      <c r="N21" s="314">
        <v>50</v>
      </c>
      <c r="O21" s="169"/>
      <c r="P21" s="314">
        <v>200</v>
      </c>
      <c r="Q21" s="169"/>
      <c r="R21" s="314"/>
      <c r="S21" s="169"/>
      <c r="T21" s="63"/>
      <c r="U21" s="315"/>
      <c r="V21" s="169"/>
    </row>
    <row r="22" spans="1:22" ht="15" customHeight="1">
      <c r="A22" s="690"/>
      <c r="B22" s="726"/>
      <c r="C22" s="18"/>
      <c r="D22" s="2" t="s">
        <v>373</v>
      </c>
      <c r="E22" s="2"/>
      <c r="F22" s="359">
        <f t="shared" si="0"/>
        <v>850</v>
      </c>
      <c r="G22" s="44">
        <f t="shared" si="0"/>
        <v>0</v>
      </c>
      <c r="H22" s="314">
        <v>50</v>
      </c>
      <c r="I22" s="169"/>
      <c r="J22" s="314">
        <v>650</v>
      </c>
      <c r="K22" s="169"/>
      <c r="L22" s="314">
        <v>50</v>
      </c>
      <c r="M22" s="169"/>
      <c r="N22" s="314">
        <v>50</v>
      </c>
      <c r="O22" s="169"/>
      <c r="P22" s="314">
        <v>50</v>
      </c>
      <c r="Q22" s="169"/>
      <c r="R22" s="314"/>
      <c r="S22" s="169"/>
      <c r="T22" s="63"/>
      <c r="U22" s="315"/>
      <c r="V22" s="169"/>
    </row>
    <row r="23" spans="1:22" ht="15" customHeight="1">
      <c r="A23" s="690"/>
      <c r="B23" s="97" t="s">
        <v>374</v>
      </c>
      <c r="C23" s="18"/>
      <c r="D23" s="2" t="s">
        <v>375</v>
      </c>
      <c r="E23" s="2"/>
      <c r="F23" s="359">
        <f t="shared" si="0"/>
        <v>550</v>
      </c>
      <c r="G23" s="44">
        <f t="shared" si="0"/>
        <v>0</v>
      </c>
      <c r="H23" s="314"/>
      <c r="I23" s="169"/>
      <c r="J23" s="314">
        <v>350</v>
      </c>
      <c r="K23" s="169"/>
      <c r="L23" s="314">
        <v>50</v>
      </c>
      <c r="M23" s="169"/>
      <c r="N23" s="314">
        <v>50</v>
      </c>
      <c r="O23" s="169"/>
      <c r="P23" s="314">
        <v>100</v>
      </c>
      <c r="Q23" s="169"/>
      <c r="R23" s="314"/>
      <c r="S23" s="169"/>
      <c r="T23" s="63"/>
      <c r="U23" s="315"/>
      <c r="V23" s="169"/>
    </row>
    <row r="24" spans="1:22" ht="15" customHeight="1" hidden="1">
      <c r="A24" s="690"/>
      <c r="B24" s="132" t="s">
        <v>376</v>
      </c>
      <c r="C24" s="18"/>
      <c r="D24" s="2" t="s">
        <v>453</v>
      </c>
      <c r="E24" s="2"/>
      <c r="F24" s="359">
        <f t="shared" si="0"/>
        <v>0</v>
      </c>
      <c r="G24" s="44">
        <f t="shared" si="0"/>
        <v>0</v>
      </c>
      <c r="H24" s="314"/>
      <c r="I24" s="169"/>
      <c r="J24" s="314"/>
      <c r="K24" s="169"/>
      <c r="L24" s="314"/>
      <c r="M24" s="169"/>
      <c r="N24" s="314"/>
      <c r="O24" s="169"/>
      <c r="P24" s="314"/>
      <c r="Q24" s="169"/>
      <c r="R24" s="314"/>
      <c r="S24" s="169"/>
      <c r="T24" s="55"/>
      <c r="U24" s="315"/>
      <c r="V24" s="169"/>
    </row>
    <row r="25" spans="1:22" ht="15" customHeight="1">
      <c r="A25" s="690"/>
      <c r="B25" s="695" t="s">
        <v>188</v>
      </c>
      <c r="C25" s="18"/>
      <c r="D25" s="236" t="s">
        <v>457</v>
      </c>
      <c r="E25" s="2"/>
      <c r="F25" s="359">
        <f t="shared" si="0"/>
        <v>2800</v>
      </c>
      <c r="G25" s="44">
        <f t="shared" si="0"/>
        <v>0</v>
      </c>
      <c r="H25" s="314"/>
      <c r="I25" s="169"/>
      <c r="J25" s="314"/>
      <c r="K25" s="169"/>
      <c r="L25" s="314"/>
      <c r="M25" s="169"/>
      <c r="N25" s="314">
        <v>700</v>
      </c>
      <c r="O25" s="169"/>
      <c r="P25" s="314">
        <v>2100</v>
      </c>
      <c r="Q25" s="169"/>
      <c r="R25" s="314"/>
      <c r="S25" s="169"/>
      <c r="T25" s="63"/>
      <c r="U25" s="315"/>
      <c r="V25" s="169"/>
    </row>
    <row r="26" spans="1:22" ht="15" customHeight="1">
      <c r="A26" s="690"/>
      <c r="B26" s="727"/>
      <c r="C26" s="18"/>
      <c r="D26" s="236" t="s">
        <v>478</v>
      </c>
      <c r="E26" s="2"/>
      <c r="F26" s="359">
        <f t="shared" si="0"/>
        <v>1850</v>
      </c>
      <c r="G26" s="44">
        <f t="shared" si="0"/>
        <v>0</v>
      </c>
      <c r="H26" s="314">
        <v>150</v>
      </c>
      <c r="I26" s="169"/>
      <c r="J26" s="314">
        <v>1600</v>
      </c>
      <c r="K26" s="169"/>
      <c r="L26" s="314"/>
      <c r="M26" s="169"/>
      <c r="N26" s="314"/>
      <c r="O26" s="169"/>
      <c r="P26" s="314"/>
      <c r="Q26" s="169"/>
      <c r="R26" s="314">
        <v>100</v>
      </c>
      <c r="S26" s="169"/>
      <c r="T26" s="55"/>
      <c r="U26" s="315"/>
      <c r="V26" s="169"/>
    </row>
    <row r="27" spans="1:22" ht="15" customHeight="1">
      <c r="A27" s="690"/>
      <c r="B27" s="726"/>
      <c r="C27" s="18"/>
      <c r="D27" s="2" t="s">
        <v>459</v>
      </c>
      <c r="E27" s="2"/>
      <c r="F27" s="359"/>
      <c r="G27" s="44"/>
      <c r="H27" s="314"/>
      <c r="I27" s="169"/>
      <c r="J27" s="314"/>
      <c r="K27" s="169"/>
      <c r="L27" s="314"/>
      <c r="M27" s="169"/>
      <c r="N27" s="314"/>
      <c r="O27" s="169"/>
      <c r="P27" s="314"/>
      <c r="Q27" s="169"/>
      <c r="R27" s="314"/>
      <c r="S27" s="169"/>
      <c r="T27" s="63"/>
      <c r="U27" s="315"/>
      <c r="V27" s="169"/>
    </row>
    <row r="28" spans="1:22" ht="15" customHeight="1">
      <c r="A28" s="690"/>
      <c r="B28" s="97" t="s">
        <v>183</v>
      </c>
      <c r="C28" s="18"/>
      <c r="D28" s="2" t="s">
        <v>377</v>
      </c>
      <c r="E28" s="2"/>
      <c r="F28" s="359">
        <f>H28+J28+L28+N28+P28+R28+U28</f>
        <v>1200</v>
      </c>
      <c r="G28" s="44">
        <f>I28+K28+M28+O28+Q28+S28+V28</f>
        <v>0</v>
      </c>
      <c r="H28" s="314">
        <v>50</v>
      </c>
      <c r="I28" s="169"/>
      <c r="J28" s="314">
        <v>800</v>
      </c>
      <c r="K28" s="169"/>
      <c r="L28" s="314">
        <v>50</v>
      </c>
      <c r="M28" s="169"/>
      <c r="N28" s="314">
        <v>100</v>
      </c>
      <c r="O28" s="169"/>
      <c r="P28" s="314">
        <v>200</v>
      </c>
      <c r="Q28" s="169"/>
      <c r="R28" s="314"/>
      <c r="S28" s="169"/>
      <c r="T28" s="63"/>
      <c r="U28" s="315"/>
      <c r="V28" s="169"/>
    </row>
    <row r="29" spans="1:22" ht="16.5" customHeight="1">
      <c r="A29" s="690"/>
      <c r="B29" s="695" t="s">
        <v>378</v>
      </c>
      <c r="C29" s="18"/>
      <c r="D29" s="2" t="s">
        <v>424</v>
      </c>
      <c r="E29" s="2"/>
      <c r="F29" s="359">
        <f t="shared" si="0"/>
        <v>1300</v>
      </c>
      <c r="G29" s="44">
        <f t="shared" si="0"/>
        <v>0</v>
      </c>
      <c r="H29" s="314">
        <v>50</v>
      </c>
      <c r="I29" s="169"/>
      <c r="J29" s="314">
        <v>1050</v>
      </c>
      <c r="K29" s="169"/>
      <c r="L29" s="314">
        <v>150</v>
      </c>
      <c r="M29" s="169"/>
      <c r="N29" s="314"/>
      <c r="O29" s="169"/>
      <c r="P29" s="314"/>
      <c r="Q29" s="169"/>
      <c r="R29" s="314">
        <v>50</v>
      </c>
      <c r="S29" s="169"/>
      <c r="T29" s="63"/>
      <c r="U29" s="315"/>
      <c r="V29" s="169"/>
    </row>
    <row r="30" spans="1:22" ht="15" customHeight="1">
      <c r="A30" s="690"/>
      <c r="B30" s="726"/>
      <c r="C30" s="18"/>
      <c r="D30" s="2" t="s">
        <v>379</v>
      </c>
      <c r="E30" s="2"/>
      <c r="F30" s="359">
        <f t="shared" si="0"/>
        <v>800</v>
      </c>
      <c r="G30" s="44">
        <f t="shared" si="0"/>
        <v>0</v>
      </c>
      <c r="H30" s="314"/>
      <c r="I30" s="169"/>
      <c r="J30" s="314"/>
      <c r="K30" s="169"/>
      <c r="L30" s="314"/>
      <c r="M30" s="169"/>
      <c r="N30" s="314">
        <v>200</v>
      </c>
      <c r="O30" s="169"/>
      <c r="P30" s="314">
        <v>600</v>
      </c>
      <c r="Q30" s="169"/>
      <c r="R30" s="314"/>
      <c r="S30" s="169"/>
      <c r="T30" s="63"/>
      <c r="U30" s="315"/>
      <c r="V30" s="169"/>
    </row>
    <row r="31" spans="1:22" ht="15" customHeight="1">
      <c r="A31" s="690"/>
      <c r="B31" s="695" t="s">
        <v>380</v>
      </c>
      <c r="C31" s="18"/>
      <c r="D31" s="2" t="s">
        <v>90</v>
      </c>
      <c r="E31" s="2"/>
      <c r="F31" s="359">
        <f t="shared" si="0"/>
        <v>100</v>
      </c>
      <c r="G31" s="44">
        <f t="shared" si="0"/>
        <v>0</v>
      </c>
      <c r="H31" s="314"/>
      <c r="I31" s="169"/>
      <c r="J31" s="314"/>
      <c r="K31" s="169"/>
      <c r="L31" s="314"/>
      <c r="M31" s="169"/>
      <c r="N31" s="314">
        <v>50</v>
      </c>
      <c r="O31" s="169"/>
      <c r="P31" s="314">
        <v>50</v>
      </c>
      <c r="Q31" s="169"/>
      <c r="R31" s="314"/>
      <c r="S31" s="169"/>
      <c r="T31" s="63"/>
      <c r="U31" s="315"/>
      <c r="V31" s="169"/>
    </row>
    <row r="32" spans="1:22" ht="15" customHeight="1">
      <c r="A32" s="690"/>
      <c r="B32" s="727"/>
      <c r="C32" s="94"/>
      <c r="D32" s="105" t="s">
        <v>108</v>
      </c>
      <c r="E32" s="105"/>
      <c r="F32" s="355">
        <f t="shared" si="0"/>
        <v>200</v>
      </c>
      <c r="G32" s="58">
        <f t="shared" si="0"/>
        <v>0</v>
      </c>
      <c r="H32" s="368"/>
      <c r="I32" s="195"/>
      <c r="J32" s="368">
        <v>200</v>
      </c>
      <c r="K32" s="195"/>
      <c r="L32" s="368"/>
      <c r="M32" s="195"/>
      <c r="N32" s="368"/>
      <c r="O32" s="195"/>
      <c r="P32" s="368"/>
      <c r="Q32" s="195"/>
      <c r="R32" s="368"/>
      <c r="S32" s="195"/>
      <c r="T32" s="64"/>
      <c r="U32" s="367"/>
      <c r="V32" s="195"/>
    </row>
    <row r="33" spans="1:22" ht="15" customHeight="1">
      <c r="A33" s="691"/>
      <c r="B33" s="106"/>
      <c r="C33" s="133"/>
      <c r="D33" s="134" t="s">
        <v>381</v>
      </c>
      <c r="E33" s="135"/>
      <c r="F33" s="374">
        <f>SUM(F6:F32)</f>
        <v>45550</v>
      </c>
      <c r="G33" s="136">
        <f>SUM(G6:G32)</f>
        <v>0</v>
      </c>
      <c r="H33" s="379">
        <f aca="true" t="shared" si="1" ref="H33:U33">SUM(H6:H32)</f>
        <v>2050</v>
      </c>
      <c r="I33" s="136">
        <f>SUM(I6:I32)</f>
        <v>0</v>
      </c>
      <c r="J33" s="379">
        <f t="shared" si="1"/>
        <v>16250</v>
      </c>
      <c r="K33" s="136">
        <f t="shared" si="1"/>
        <v>0</v>
      </c>
      <c r="L33" s="379">
        <f t="shared" si="1"/>
        <v>4000</v>
      </c>
      <c r="M33" s="136">
        <f t="shared" si="1"/>
        <v>0</v>
      </c>
      <c r="N33" s="379">
        <f>SUM(N6:N32)</f>
        <v>5500</v>
      </c>
      <c r="O33" s="136">
        <f t="shared" si="1"/>
        <v>0</v>
      </c>
      <c r="P33" s="379">
        <f>SUM(P6:P32)</f>
        <v>16300</v>
      </c>
      <c r="Q33" s="136">
        <f t="shared" si="1"/>
        <v>0</v>
      </c>
      <c r="R33" s="379">
        <f>SUM(R6:R32)</f>
        <v>1100</v>
      </c>
      <c r="S33" s="136">
        <f t="shared" si="1"/>
        <v>0</v>
      </c>
      <c r="T33" s="81"/>
      <c r="U33" s="387">
        <f t="shared" si="1"/>
        <v>350</v>
      </c>
      <c r="V33" s="136">
        <f>SUM(V6:V32)</f>
        <v>0</v>
      </c>
    </row>
    <row r="34" spans="1:22" ht="15" customHeight="1">
      <c r="A34" s="11"/>
      <c r="B34" s="746" t="s">
        <v>382</v>
      </c>
      <c r="C34" s="746"/>
      <c r="D34" s="746"/>
      <c r="E34" s="378"/>
      <c r="F34" s="455">
        <f>'いわき市１'!F10+'いわき市１'!F32+'いわき市２'!F33</f>
        <v>108350</v>
      </c>
      <c r="G34" s="468">
        <f>'いわき市１'!G10+'いわき市１'!G32+'いわき市２'!G33</f>
        <v>0</v>
      </c>
      <c r="H34" s="386">
        <f>'いわき市１'!H10+'いわき市１'!H32+'いわき市２'!H33</f>
        <v>6250</v>
      </c>
      <c r="I34" s="468">
        <f>'いわき市１'!I10+'いわき市１'!I32+'いわき市２'!I33</f>
        <v>0</v>
      </c>
      <c r="J34" s="386">
        <f>'いわき市１'!J10+'いわき市１'!J32+'いわき市２'!J33</f>
        <v>37150</v>
      </c>
      <c r="K34" s="468">
        <f>'いわき市１'!K10+'いわき市１'!K32+'いわき市２'!K33</f>
        <v>0</v>
      </c>
      <c r="L34" s="386">
        <f>'いわき市１'!L10+'いわき市１'!L32+'いわき市２'!L33</f>
        <v>12800</v>
      </c>
      <c r="M34" s="468">
        <f>'いわき市１'!M10+'いわき市１'!M32+'いわき市２'!M33</f>
        <v>0</v>
      </c>
      <c r="N34" s="386">
        <f>'いわき市１'!N10+'いわき市１'!N32+'いわき市２'!N33</f>
        <v>13350</v>
      </c>
      <c r="O34" s="468">
        <f>'いわき市１'!O10+'いわき市１'!O32+'いわき市２'!O33</f>
        <v>0</v>
      </c>
      <c r="P34" s="386">
        <f>'いわき市１'!P10+'いわき市１'!P32+'いわき市２'!P33</f>
        <v>35000</v>
      </c>
      <c r="Q34" s="468">
        <f>'いわき市１'!Q10+'いわき市１'!Q32+'いわき市２'!Q33</f>
        <v>0</v>
      </c>
      <c r="R34" s="386">
        <f>'いわき市１'!R10+'いわき市１'!R32+'いわき市２'!R33</f>
        <v>2900</v>
      </c>
      <c r="S34" s="431">
        <f>'いわき市１'!S10+'いわき市１'!S32+'いわき市２'!S33</f>
        <v>0</v>
      </c>
      <c r="T34" s="16"/>
      <c r="U34" s="386">
        <f>'いわき市１'!U10+'いわき市１'!U32+'いわき市２'!U33</f>
        <v>900</v>
      </c>
      <c r="V34" s="468">
        <f>'いわき市１'!V10+'いわき市１'!V32+'いわき市２'!V33</f>
        <v>0</v>
      </c>
    </row>
    <row r="35" spans="1:22" ht="17.25" customHeight="1">
      <c r="A35" s="119" t="s">
        <v>218</v>
      </c>
      <c r="F35" s="375"/>
      <c r="H35" s="375"/>
      <c r="J35" s="177" t="s">
        <v>479</v>
      </c>
      <c r="L35" s="375"/>
      <c r="N35" s="375"/>
      <c r="P35" s="375"/>
      <c r="R35" s="375"/>
      <c r="U35" s="375"/>
      <c r="V35" s="27"/>
    </row>
    <row r="36" spans="1:21" ht="17.25">
      <c r="A36" s="440"/>
      <c r="F36" s="375"/>
      <c r="H36" s="375"/>
      <c r="J36" s="177" t="s">
        <v>456</v>
      </c>
      <c r="L36" s="375"/>
      <c r="N36" s="375"/>
      <c r="P36" s="375"/>
      <c r="R36" s="375"/>
      <c r="U36" s="375"/>
    </row>
    <row r="37" spans="6:21" ht="14.25">
      <c r="F37" s="375"/>
      <c r="H37" s="375"/>
      <c r="J37" s="375"/>
      <c r="L37" s="375"/>
      <c r="N37" s="375"/>
      <c r="P37" s="375"/>
      <c r="R37" s="375"/>
      <c r="U37" s="375"/>
    </row>
    <row r="38" spans="4:21" ht="14.25">
      <c r="D38" s="154"/>
      <c r="F38" s="375"/>
      <c r="H38" s="375"/>
      <c r="J38" s="375"/>
      <c r="L38" s="375"/>
      <c r="N38" s="375"/>
      <c r="P38" s="375"/>
      <c r="R38" s="375"/>
      <c r="U38" s="375"/>
    </row>
    <row r="39" spans="4:21" ht="14.25">
      <c r="D39" s="110"/>
      <c r="F39" s="375"/>
      <c r="H39" s="375"/>
      <c r="J39" s="375"/>
      <c r="L39" s="375"/>
      <c r="N39" s="375"/>
      <c r="P39" s="375"/>
      <c r="R39" s="375"/>
      <c r="U39" s="375"/>
    </row>
    <row r="40" spans="4:21" ht="14.25">
      <c r="D40" s="154"/>
      <c r="F40" s="375"/>
      <c r="H40" s="375"/>
      <c r="J40" s="375"/>
      <c r="L40" s="375"/>
      <c r="N40" s="375"/>
      <c r="P40" s="375"/>
      <c r="R40" s="375"/>
      <c r="U40" s="375"/>
    </row>
    <row r="41" spans="6:21" ht="14.25">
      <c r="F41" s="375"/>
      <c r="H41" s="375"/>
      <c r="J41" s="375"/>
      <c r="L41" s="375"/>
      <c r="N41" s="375"/>
      <c r="P41" s="375"/>
      <c r="R41" s="375"/>
      <c r="U41" s="375"/>
    </row>
  </sheetData>
  <sheetProtection/>
  <mergeCells count="33">
    <mergeCell ref="F1:H1"/>
    <mergeCell ref="M1:N1"/>
    <mergeCell ref="C2:H3"/>
    <mergeCell ref="I2:K3"/>
    <mergeCell ref="L2:N3"/>
    <mergeCell ref="I1:K1"/>
    <mergeCell ref="B34:D34"/>
    <mergeCell ref="B29:B30"/>
    <mergeCell ref="B31:B32"/>
    <mergeCell ref="A2:B2"/>
    <mergeCell ref="B11:B13"/>
    <mergeCell ref="B25:B27"/>
    <mergeCell ref="A4:B5"/>
    <mergeCell ref="A6:A33"/>
    <mergeCell ref="B14:B18"/>
    <mergeCell ref="S1:V1"/>
    <mergeCell ref="B9:B10"/>
    <mergeCell ref="B6:B8"/>
    <mergeCell ref="O2:O3"/>
    <mergeCell ref="C4:E5"/>
    <mergeCell ref="T4:V4"/>
    <mergeCell ref="Q2:R2"/>
    <mergeCell ref="Q3:R3"/>
    <mergeCell ref="R4:S4"/>
    <mergeCell ref="S2:V3"/>
    <mergeCell ref="T5:U5"/>
    <mergeCell ref="F4:G5"/>
    <mergeCell ref="P4:Q4"/>
    <mergeCell ref="B21:B22"/>
    <mergeCell ref="N4:O4"/>
    <mergeCell ref="L4:M4"/>
    <mergeCell ref="J4:K4"/>
    <mergeCell ref="H4:I4"/>
  </mergeCells>
  <conditionalFormatting sqref="I6:I32 K6:K32 M6:M32 O6:O32 Q6:Q32 S6:S32 V6:V32">
    <cfRule type="expression" priority="1" dxfId="0" stopIfTrue="1">
      <formula>H6&lt;I6</formula>
    </cfRule>
  </conditionalFormatting>
  <dataValidations count="1">
    <dataValidation allowBlank="1" showInputMessage="1" showErrorMessage="1" imeMode="off" sqref="F6:S34 U8:V34"/>
  </dataValidations>
  <printOptions horizontalCentered="1" verticalCentered="1"/>
  <pageMargins left="0" right="0" top="0.3937007874015748"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12.xml><?xml version="1.0" encoding="utf-8"?>
<worksheet xmlns="http://schemas.openxmlformats.org/spreadsheetml/2006/main" xmlns:r="http://schemas.openxmlformats.org/officeDocument/2006/relationships">
  <dimension ref="A1:V46"/>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4.125" style="49" customWidth="1"/>
    <col min="21" max="21" width="5.00390625" style="50" customWidth="1"/>
    <col min="22" max="22" width="7.75390625" style="51" customWidth="1"/>
    <col min="23" max="16384" width="9.00390625" style="52" customWidth="1"/>
  </cols>
  <sheetData>
    <row r="1" spans="1:22" ht="13.5" customHeight="1">
      <c r="A1" s="52" t="s">
        <v>21</v>
      </c>
      <c r="C1" s="79"/>
      <c r="D1" s="80" t="s">
        <v>71</v>
      </c>
      <c r="E1" s="80"/>
      <c r="F1" s="634">
        <f>'郡山市１'!F1</f>
        <v>0</v>
      </c>
      <c r="G1" s="635"/>
      <c r="H1" s="636"/>
      <c r="I1" s="657" t="s">
        <v>4</v>
      </c>
      <c r="J1" s="658"/>
      <c r="K1" s="659"/>
      <c r="L1" s="81" t="s">
        <v>83</v>
      </c>
      <c r="M1" s="637">
        <f>'郡山市１'!M1</f>
        <v>0</v>
      </c>
      <c r="N1" s="638"/>
      <c r="O1" s="120" t="s">
        <v>1</v>
      </c>
      <c r="P1" s="83" t="s">
        <v>6</v>
      </c>
      <c r="Q1" s="70"/>
      <c r="R1" s="84"/>
      <c r="S1" s="603" t="s">
        <v>84</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G13+G19+G23+G38</f>
        <v>0</v>
      </c>
      <c r="R3" s="583"/>
      <c r="S3" s="631"/>
      <c r="T3" s="632"/>
      <c r="U3" s="632"/>
      <c r="V3" s="633"/>
    </row>
    <row r="4" spans="1:22" s="129" customFormat="1" ht="15.75" customHeight="1">
      <c r="A4" s="574" t="s">
        <v>346</v>
      </c>
      <c r="B4" s="575"/>
      <c r="C4" s="574" t="s">
        <v>347</v>
      </c>
      <c r="D4" s="597"/>
      <c r="E4" s="598"/>
      <c r="F4" s="601" t="s">
        <v>348</v>
      </c>
      <c r="G4" s="575"/>
      <c r="H4" s="572" t="s">
        <v>349</v>
      </c>
      <c r="I4" s="573"/>
      <c r="J4" s="572" t="s">
        <v>293</v>
      </c>
      <c r="K4" s="573"/>
      <c r="L4" s="572" t="s">
        <v>350</v>
      </c>
      <c r="M4" s="573"/>
      <c r="N4" s="572" t="s">
        <v>351</v>
      </c>
      <c r="O4" s="573"/>
      <c r="P4" s="572" t="s">
        <v>294</v>
      </c>
      <c r="Q4" s="573"/>
      <c r="R4" s="572" t="s">
        <v>352</v>
      </c>
      <c r="S4" s="573"/>
      <c r="T4" s="572" t="s">
        <v>353</v>
      </c>
      <c r="U4" s="625"/>
      <c r="V4" s="573"/>
    </row>
    <row r="5" spans="1:22" ht="15.75"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2" t="s">
        <v>354</v>
      </c>
    </row>
    <row r="6" spans="1:22" ht="15.75" customHeight="1">
      <c r="A6" s="699" t="s">
        <v>242</v>
      </c>
      <c r="B6" s="753" t="s">
        <v>228</v>
      </c>
      <c r="C6" s="133"/>
      <c r="D6" s="756" t="s">
        <v>550</v>
      </c>
      <c r="E6" s="498"/>
      <c r="F6" s="754">
        <f>H6+J6+L6+N6+P6+R6+U6+U7</f>
        <v>7350</v>
      </c>
      <c r="G6" s="747">
        <f>I6+K6+M6+O6+Q6+S6+V6+V7</f>
        <v>0</v>
      </c>
      <c r="H6" s="749">
        <v>500</v>
      </c>
      <c r="I6" s="751"/>
      <c r="J6" s="749">
        <v>6200</v>
      </c>
      <c r="K6" s="751"/>
      <c r="L6" s="749">
        <v>550</v>
      </c>
      <c r="M6" s="751"/>
      <c r="N6" s="749"/>
      <c r="O6" s="751"/>
      <c r="P6" s="749"/>
      <c r="Q6" s="751"/>
      <c r="R6" s="749"/>
      <c r="S6" s="751"/>
      <c r="T6" s="121" t="s">
        <v>95</v>
      </c>
      <c r="U6" s="356">
        <v>50</v>
      </c>
      <c r="V6" s="167"/>
    </row>
    <row r="7" spans="1:22" ht="15.75" customHeight="1">
      <c r="A7" s="700"/>
      <c r="B7" s="734"/>
      <c r="C7" s="98"/>
      <c r="D7" s="724"/>
      <c r="E7" s="103"/>
      <c r="F7" s="755"/>
      <c r="G7" s="748"/>
      <c r="H7" s="750"/>
      <c r="I7" s="752"/>
      <c r="J7" s="750"/>
      <c r="K7" s="752"/>
      <c r="L7" s="750"/>
      <c r="M7" s="752"/>
      <c r="N7" s="750"/>
      <c r="O7" s="752"/>
      <c r="P7" s="750"/>
      <c r="Q7" s="752"/>
      <c r="R7" s="750"/>
      <c r="S7" s="752"/>
      <c r="T7" s="126" t="s">
        <v>94</v>
      </c>
      <c r="U7" s="388">
        <v>50</v>
      </c>
      <c r="V7" s="169"/>
    </row>
    <row r="8" spans="1:22" ht="15.75" customHeight="1">
      <c r="A8" s="700"/>
      <c r="B8" s="735"/>
      <c r="C8" s="18"/>
      <c r="D8" s="2" t="s">
        <v>176</v>
      </c>
      <c r="E8" s="2"/>
      <c r="F8" s="359">
        <f aca="true" t="shared" si="0" ref="F8:G36">H8+J8+L8+N8+P8+R8+U8</f>
        <v>2950</v>
      </c>
      <c r="G8" s="44">
        <f t="shared" si="0"/>
        <v>0</v>
      </c>
      <c r="H8" s="314"/>
      <c r="I8" s="169"/>
      <c r="J8" s="314"/>
      <c r="K8" s="169"/>
      <c r="L8" s="314"/>
      <c r="M8" s="169"/>
      <c r="N8" s="314">
        <v>450</v>
      </c>
      <c r="O8" s="169"/>
      <c r="P8" s="314">
        <v>2350</v>
      </c>
      <c r="Q8" s="169"/>
      <c r="R8" s="314">
        <v>150</v>
      </c>
      <c r="S8" s="169"/>
      <c r="T8" s="43"/>
      <c r="U8" s="315"/>
      <c r="V8" s="169"/>
    </row>
    <row r="9" spans="1:22" ht="15.75" customHeight="1">
      <c r="A9" s="700"/>
      <c r="B9" s="735"/>
      <c r="C9" s="18"/>
      <c r="D9" s="2" t="s">
        <v>169</v>
      </c>
      <c r="E9" s="19"/>
      <c r="F9" s="359">
        <f t="shared" si="0"/>
        <v>2800</v>
      </c>
      <c r="G9" s="44">
        <f t="shared" si="0"/>
        <v>0</v>
      </c>
      <c r="H9" s="314"/>
      <c r="I9" s="169"/>
      <c r="J9" s="314"/>
      <c r="K9" s="169"/>
      <c r="L9" s="314"/>
      <c r="M9" s="169"/>
      <c r="N9" s="314">
        <v>450</v>
      </c>
      <c r="O9" s="169"/>
      <c r="P9" s="314">
        <v>2200</v>
      </c>
      <c r="Q9" s="169"/>
      <c r="R9" s="314">
        <v>150</v>
      </c>
      <c r="S9" s="169"/>
      <c r="T9" s="43"/>
      <c r="U9" s="315"/>
      <c r="V9" s="169"/>
    </row>
    <row r="10" spans="1:22" ht="15.75" customHeight="1">
      <c r="A10" s="700"/>
      <c r="B10" s="681" t="s">
        <v>230</v>
      </c>
      <c r="C10" s="102"/>
      <c r="D10" s="104" t="s">
        <v>180</v>
      </c>
      <c r="E10" s="456"/>
      <c r="F10" s="457">
        <f aca="true" t="shared" si="1" ref="F10:G12">H10+J10+L10+N10+P10+R10+U10</f>
        <v>350</v>
      </c>
      <c r="G10" s="458">
        <f t="shared" si="1"/>
        <v>0</v>
      </c>
      <c r="H10" s="459"/>
      <c r="I10" s="460"/>
      <c r="J10" s="459">
        <v>300</v>
      </c>
      <c r="K10" s="460"/>
      <c r="L10" s="459"/>
      <c r="M10" s="460"/>
      <c r="N10" s="459"/>
      <c r="O10" s="460"/>
      <c r="P10" s="459">
        <v>50</v>
      </c>
      <c r="Q10" s="460"/>
      <c r="R10" s="459"/>
      <c r="S10" s="460"/>
      <c r="T10" s="206"/>
      <c r="U10" s="388"/>
      <c r="V10" s="198"/>
    </row>
    <row r="11" spans="1:22" ht="15.75" customHeight="1">
      <c r="A11" s="700"/>
      <c r="B11" s="682"/>
      <c r="C11" s="18"/>
      <c r="D11" s="2" t="s">
        <v>205</v>
      </c>
      <c r="E11" s="19"/>
      <c r="F11" s="359">
        <f t="shared" si="1"/>
        <v>0</v>
      </c>
      <c r="G11" s="44">
        <f t="shared" si="1"/>
        <v>0</v>
      </c>
      <c r="H11" s="314"/>
      <c r="I11" s="169"/>
      <c r="J11" s="314"/>
      <c r="K11" s="169"/>
      <c r="L11" s="314"/>
      <c r="M11" s="169"/>
      <c r="N11" s="314"/>
      <c r="O11" s="169"/>
      <c r="P11" s="314"/>
      <c r="Q11" s="169"/>
      <c r="R11" s="314"/>
      <c r="S11" s="169"/>
      <c r="T11" s="130"/>
      <c r="U11" s="315"/>
      <c r="V11" s="169"/>
    </row>
    <row r="12" spans="1:22" ht="15.75" customHeight="1">
      <c r="A12" s="700"/>
      <c r="B12" s="441" t="s">
        <v>231</v>
      </c>
      <c r="C12" s="94"/>
      <c r="D12" s="442" t="s">
        <v>119</v>
      </c>
      <c r="E12" s="95"/>
      <c r="F12" s="443">
        <f t="shared" si="1"/>
        <v>2950</v>
      </c>
      <c r="G12" s="429">
        <f t="shared" si="1"/>
        <v>0</v>
      </c>
      <c r="H12" s="435">
        <v>50</v>
      </c>
      <c r="I12" s="301"/>
      <c r="J12" s="435">
        <v>2150</v>
      </c>
      <c r="K12" s="301"/>
      <c r="L12" s="435">
        <v>100</v>
      </c>
      <c r="M12" s="301"/>
      <c r="N12" s="435">
        <v>100</v>
      </c>
      <c r="O12" s="301"/>
      <c r="P12" s="435">
        <v>500</v>
      </c>
      <c r="Q12" s="301"/>
      <c r="R12" s="435">
        <v>50</v>
      </c>
      <c r="S12" s="301"/>
      <c r="T12" s="208"/>
      <c r="U12" s="384"/>
      <c r="V12" s="170"/>
    </row>
    <row r="13" spans="1:22" ht="15.75" customHeight="1">
      <c r="A13" s="701"/>
      <c r="B13" s="106"/>
      <c r="C13" s="117"/>
      <c r="D13" s="107" t="s">
        <v>118</v>
      </c>
      <c r="E13" s="228"/>
      <c r="F13" s="461">
        <f aca="true" t="shared" si="2" ref="F13:S13">SUM(F6:F12)</f>
        <v>16400</v>
      </c>
      <c r="G13" s="444">
        <f t="shared" si="2"/>
        <v>0</v>
      </c>
      <c r="H13" s="461">
        <f t="shared" si="2"/>
        <v>550</v>
      </c>
      <c r="I13" s="444">
        <f t="shared" si="2"/>
        <v>0</v>
      </c>
      <c r="J13" s="461">
        <f t="shared" si="2"/>
        <v>8650</v>
      </c>
      <c r="K13" s="444">
        <f t="shared" si="2"/>
        <v>0</v>
      </c>
      <c r="L13" s="461">
        <f t="shared" si="2"/>
        <v>650</v>
      </c>
      <c r="M13" s="444">
        <f t="shared" si="2"/>
        <v>0</v>
      </c>
      <c r="N13" s="461">
        <f t="shared" si="2"/>
        <v>1000</v>
      </c>
      <c r="O13" s="444">
        <f t="shared" si="2"/>
        <v>0</v>
      </c>
      <c r="P13" s="461">
        <f t="shared" si="2"/>
        <v>5100</v>
      </c>
      <c r="Q13" s="444">
        <f t="shared" si="2"/>
        <v>0</v>
      </c>
      <c r="R13" s="461">
        <f t="shared" si="2"/>
        <v>350</v>
      </c>
      <c r="S13" s="444">
        <f t="shared" si="2"/>
        <v>0</v>
      </c>
      <c r="T13" s="199"/>
      <c r="U13" s="462">
        <f>SUM(U6:U12)</f>
        <v>100</v>
      </c>
      <c r="V13" s="239">
        <f>SUM(V6:V12)</f>
        <v>0</v>
      </c>
    </row>
    <row r="14" spans="1:22" ht="3.75" customHeight="1">
      <c r="A14" s="11"/>
      <c r="B14" s="21"/>
      <c r="C14" s="12"/>
      <c r="D14" s="12"/>
      <c r="E14" s="12"/>
      <c r="F14" s="364"/>
      <c r="G14" s="23"/>
      <c r="H14" s="378"/>
      <c r="I14" s="23"/>
      <c r="J14" s="378"/>
      <c r="K14" s="23"/>
      <c r="L14" s="378"/>
      <c r="M14" s="23"/>
      <c r="N14" s="378"/>
      <c r="O14" s="23"/>
      <c r="P14" s="378"/>
      <c r="Q14" s="23"/>
      <c r="R14" s="378"/>
      <c r="S14" s="23"/>
      <c r="T14" s="210"/>
      <c r="U14" s="378"/>
      <c r="V14" s="26"/>
    </row>
    <row r="15" spans="1:22" ht="15.75" customHeight="1">
      <c r="A15" s="668" t="s">
        <v>329</v>
      </c>
      <c r="B15" s="125" t="s">
        <v>383</v>
      </c>
      <c r="C15" s="98"/>
      <c r="D15" s="100" t="s">
        <v>135</v>
      </c>
      <c r="E15" s="100"/>
      <c r="F15" s="360">
        <f t="shared" si="0"/>
        <v>800</v>
      </c>
      <c r="G15" s="75">
        <f t="shared" si="0"/>
        <v>0</v>
      </c>
      <c r="H15" s="357"/>
      <c r="I15" s="167"/>
      <c r="J15" s="357">
        <v>500</v>
      </c>
      <c r="K15" s="167"/>
      <c r="L15" s="357">
        <v>50</v>
      </c>
      <c r="M15" s="167"/>
      <c r="N15" s="357">
        <v>50</v>
      </c>
      <c r="O15" s="167"/>
      <c r="P15" s="357">
        <v>200</v>
      </c>
      <c r="Q15" s="167"/>
      <c r="R15" s="357"/>
      <c r="S15" s="167"/>
      <c r="T15" s="207"/>
      <c r="U15" s="388"/>
      <c r="V15" s="167"/>
    </row>
    <row r="16" spans="1:22" ht="15.75" customHeight="1">
      <c r="A16" s="732"/>
      <c r="B16" s="695" t="s">
        <v>384</v>
      </c>
      <c r="C16" s="94"/>
      <c r="D16" s="723" t="s">
        <v>552</v>
      </c>
      <c r="E16" s="95"/>
      <c r="F16" s="714">
        <f>H16+J16+L16+N16+P16+R16+U16+U17</f>
        <v>4800</v>
      </c>
      <c r="G16" s="737">
        <f>I16+K16+M16+O16+Q16+S16+V16+V17</f>
        <v>0</v>
      </c>
      <c r="H16" s="710">
        <v>250</v>
      </c>
      <c r="I16" s="739"/>
      <c r="J16" s="710">
        <v>3650</v>
      </c>
      <c r="K16" s="739"/>
      <c r="L16" s="710">
        <v>500</v>
      </c>
      <c r="M16" s="739"/>
      <c r="N16" s="710"/>
      <c r="O16" s="739"/>
      <c r="P16" s="710"/>
      <c r="Q16" s="739"/>
      <c r="R16" s="710">
        <v>200</v>
      </c>
      <c r="S16" s="739"/>
      <c r="T16" s="207" t="s">
        <v>94</v>
      </c>
      <c r="U16" s="388">
        <v>150</v>
      </c>
      <c r="V16" s="169"/>
    </row>
    <row r="17" spans="1:22" ht="15.75" customHeight="1">
      <c r="A17" s="732"/>
      <c r="B17" s="744"/>
      <c r="C17" s="98"/>
      <c r="D17" s="724"/>
      <c r="E17" s="103"/>
      <c r="F17" s="715"/>
      <c r="G17" s="738"/>
      <c r="H17" s="711"/>
      <c r="I17" s="740"/>
      <c r="J17" s="711"/>
      <c r="K17" s="740"/>
      <c r="L17" s="711"/>
      <c r="M17" s="740"/>
      <c r="N17" s="711"/>
      <c r="O17" s="740"/>
      <c r="P17" s="711"/>
      <c r="Q17" s="740"/>
      <c r="R17" s="711"/>
      <c r="S17" s="740"/>
      <c r="T17" s="55" t="s">
        <v>120</v>
      </c>
      <c r="U17" s="315">
        <v>50</v>
      </c>
      <c r="V17" s="169"/>
    </row>
    <row r="18" spans="1:22" ht="15.75" customHeight="1">
      <c r="A18" s="732"/>
      <c r="B18" s="744"/>
      <c r="C18" s="94"/>
      <c r="D18" s="105" t="s">
        <v>553</v>
      </c>
      <c r="E18" s="105"/>
      <c r="F18" s="360">
        <f t="shared" si="0"/>
        <v>5200</v>
      </c>
      <c r="G18" s="58">
        <f t="shared" si="0"/>
        <v>0</v>
      </c>
      <c r="H18" s="368"/>
      <c r="I18" s="195"/>
      <c r="J18" s="368"/>
      <c r="K18" s="195"/>
      <c r="L18" s="368"/>
      <c r="M18" s="195"/>
      <c r="N18" s="368">
        <v>1000</v>
      </c>
      <c r="O18" s="195"/>
      <c r="P18" s="368">
        <v>4200</v>
      </c>
      <c r="Q18" s="195"/>
      <c r="R18" s="368"/>
      <c r="S18" s="195"/>
      <c r="T18" s="211"/>
      <c r="U18" s="367"/>
      <c r="V18" s="195"/>
    </row>
    <row r="19" spans="1:22" ht="15.75" customHeight="1">
      <c r="A19" s="733"/>
      <c r="B19" s="106"/>
      <c r="C19" s="117"/>
      <c r="D19" s="107" t="s">
        <v>118</v>
      </c>
      <c r="E19" s="12"/>
      <c r="F19" s="366">
        <f aca="true" t="shared" si="3" ref="F19:S19">SUM(F15:F18)</f>
        <v>10800</v>
      </c>
      <c r="G19" s="15">
        <f t="shared" si="3"/>
        <v>0</v>
      </c>
      <c r="H19" s="377">
        <f t="shared" si="3"/>
        <v>250</v>
      </c>
      <c r="I19" s="15">
        <f t="shared" si="3"/>
        <v>0</v>
      </c>
      <c r="J19" s="377">
        <f t="shared" si="3"/>
        <v>4150</v>
      </c>
      <c r="K19" s="15">
        <f t="shared" si="3"/>
        <v>0</v>
      </c>
      <c r="L19" s="377">
        <f t="shared" si="3"/>
        <v>550</v>
      </c>
      <c r="M19" s="15">
        <f t="shared" si="3"/>
        <v>0</v>
      </c>
      <c r="N19" s="377">
        <f t="shared" si="3"/>
        <v>1050</v>
      </c>
      <c r="O19" s="15">
        <f t="shared" si="3"/>
        <v>0</v>
      </c>
      <c r="P19" s="377">
        <f t="shared" si="3"/>
        <v>4400</v>
      </c>
      <c r="Q19" s="15">
        <f t="shared" si="3"/>
        <v>0</v>
      </c>
      <c r="R19" s="377">
        <f t="shared" si="3"/>
        <v>200</v>
      </c>
      <c r="S19" s="15">
        <f t="shared" si="3"/>
        <v>0</v>
      </c>
      <c r="T19" s="212"/>
      <c r="U19" s="386">
        <f>SUM(U15:U18)</f>
        <v>200</v>
      </c>
      <c r="V19" s="15">
        <f>SUM(V15:V18)</f>
        <v>0</v>
      </c>
    </row>
    <row r="20" spans="1:22" ht="3.75" customHeight="1">
      <c r="A20" s="11"/>
      <c r="B20" s="12"/>
      <c r="C20" s="12"/>
      <c r="D20" s="12"/>
      <c r="E20" s="12"/>
      <c r="F20" s="364"/>
      <c r="G20" s="23"/>
      <c r="H20" s="378"/>
      <c r="I20" s="23"/>
      <c r="J20" s="378"/>
      <c r="K20" s="23"/>
      <c r="L20" s="378"/>
      <c r="M20" s="23"/>
      <c r="N20" s="378"/>
      <c r="O20" s="23"/>
      <c r="P20" s="378"/>
      <c r="Q20" s="23"/>
      <c r="R20" s="378"/>
      <c r="S20" s="23"/>
      <c r="T20" s="210"/>
      <c r="U20" s="378"/>
      <c r="V20" s="26"/>
    </row>
    <row r="21" spans="1:22" ht="16.5" customHeight="1">
      <c r="A21" s="665" t="s">
        <v>93</v>
      </c>
      <c r="B21" s="101" t="s">
        <v>393</v>
      </c>
      <c r="C21" s="447"/>
      <c r="D21" s="448" t="s">
        <v>119</v>
      </c>
      <c r="E21" s="449"/>
      <c r="F21" s="443">
        <f>H21+J21+L21+N21+P21+R21+U21</f>
        <v>1500</v>
      </c>
      <c r="G21" s="450">
        <f>I21+K21+M21+O21+Q21+S21+V21</f>
        <v>0</v>
      </c>
      <c r="H21" s="435"/>
      <c r="I21" s="301"/>
      <c r="J21" s="435">
        <v>1050</v>
      </c>
      <c r="K21" s="169"/>
      <c r="L21" s="435">
        <v>50</v>
      </c>
      <c r="M21" s="301"/>
      <c r="N21" s="435">
        <v>50</v>
      </c>
      <c r="O21" s="301"/>
      <c r="P21" s="435">
        <v>250</v>
      </c>
      <c r="Q21" s="301"/>
      <c r="R21" s="435">
        <v>50</v>
      </c>
      <c r="S21" s="301"/>
      <c r="T21" s="451" t="s">
        <v>94</v>
      </c>
      <c r="U21" s="469">
        <v>50</v>
      </c>
      <c r="V21" s="266"/>
    </row>
    <row r="22" spans="1:22" ht="16.5" customHeight="1">
      <c r="A22" s="666"/>
      <c r="B22" s="101" t="s">
        <v>184</v>
      </c>
      <c r="C22" s="94"/>
      <c r="D22" s="105" t="s">
        <v>394</v>
      </c>
      <c r="E22" s="105"/>
      <c r="F22" s="396">
        <f>H22+J22+L22+N22+P22+R22+U22</f>
        <v>0</v>
      </c>
      <c r="G22" s="463">
        <f>I22+K22+M22+O22+Q22+S22+V22</f>
        <v>0</v>
      </c>
      <c r="H22" s="368"/>
      <c r="I22" s="195"/>
      <c r="J22" s="368"/>
      <c r="K22" s="195"/>
      <c r="L22" s="368"/>
      <c r="M22" s="195"/>
      <c r="N22" s="368"/>
      <c r="O22" s="195"/>
      <c r="P22" s="368"/>
      <c r="Q22" s="195"/>
      <c r="R22" s="368"/>
      <c r="S22" s="195"/>
      <c r="T22" s="55"/>
      <c r="U22" s="367"/>
      <c r="V22" s="195"/>
    </row>
    <row r="23" spans="1:22" ht="18" customHeight="1">
      <c r="A23" s="667"/>
      <c r="B23" s="106"/>
      <c r="C23" s="12"/>
      <c r="D23" s="107" t="s">
        <v>118</v>
      </c>
      <c r="E23" s="12"/>
      <c r="F23" s="366">
        <f aca="true" t="shared" si="4" ref="F23:S23">SUM(F21:F22)</f>
        <v>1500</v>
      </c>
      <c r="G23" s="445">
        <f t="shared" si="4"/>
        <v>0</v>
      </c>
      <c r="H23" s="436">
        <f t="shared" si="4"/>
        <v>0</v>
      </c>
      <c r="I23" s="445">
        <f t="shared" si="4"/>
        <v>0</v>
      </c>
      <c r="J23" s="436">
        <f t="shared" si="4"/>
        <v>1050</v>
      </c>
      <c r="K23" s="445">
        <f t="shared" si="4"/>
        <v>0</v>
      </c>
      <c r="L23" s="436">
        <f t="shared" si="4"/>
        <v>50</v>
      </c>
      <c r="M23" s="445">
        <f t="shared" si="4"/>
        <v>0</v>
      </c>
      <c r="N23" s="436">
        <f t="shared" si="4"/>
        <v>50</v>
      </c>
      <c r="O23" s="445">
        <f t="shared" si="4"/>
        <v>0</v>
      </c>
      <c r="P23" s="436">
        <f t="shared" si="4"/>
        <v>250</v>
      </c>
      <c r="Q23" s="445">
        <f t="shared" si="4"/>
        <v>0</v>
      </c>
      <c r="R23" s="436">
        <f t="shared" si="4"/>
        <v>50</v>
      </c>
      <c r="S23" s="445">
        <f t="shared" si="4"/>
        <v>0</v>
      </c>
      <c r="T23" s="446"/>
      <c r="U23" s="464">
        <f>SUM(U21:U22)</f>
        <v>50</v>
      </c>
      <c r="V23" s="445">
        <f>SUM(V21:V22)</f>
        <v>0</v>
      </c>
    </row>
    <row r="24" spans="1:22" ht="3.75" customHeight="1">
      <c r="A24" s="11"/>
      <c r="B24" s="12"/>
      <c r="C24" s="12"/>
      <c r="D24" s="12"/>
      <c r="E24" s="12"/>
      <c r="F24" s="364"/>
      <c r="G24" s="23"/>
      <c r="H24" s="378"/>
      <c r="I24" s="23"/>
      <c r="J24" s="378"/>
      <c r="K24" s="23"/>
      <c r="L24" s="378"/>
      <c r="M24" s="23"/>
      <c r="N24" s="378"/>
      <c r="O24" s="23"/>
      <c r="P24" s="378"/>
      <c r="Q24" s="23"/>
      <c r="R24" s="378"/>
      <c r="S24" s="23"/>
      <c r="T24" s="210"/>
      <c r="U24" s="378"/>
      <c r="V24" s="26"/>
    </row>
    <row r="25" spans="1:22" ht="15.75" customHeight="1">
      <c r="A25" s="665" t="s">
        <v>339</v>
      </c>
      <c r="B25" s="97" t="s">
        <v>385</v>
      </c>
      <c r="C25" s="98"/>
      <c r="D25" s="100" t="s">
        <v>451</v>
      </c>
      <c r="E25" s="100"/>
      <c r="F25" s="349">
        <f t="shared" si="0"/>
        <v>600</v>
      </c>
      <c r="G25" s="75">
        <f t="shared" si="0"/>
        <v>0</v>
      </c>
      <c r="H25" s="357"/>
      <c r="I25" s="167"/>
      <c r="J25" s="357">
        <v>400</v>
      </c>
      <c r="K25" s="167"/>
      <c r="L25" s="357">
        <v>50</v>
      </c>
      <c r="M25" s="167"/>
      <c r="N25" s="357">
        <v>50</v>
      </c>
      <c r="O25" s="167"/>
      <c r="P25" s="357">
        <v>100</v>
      </c>
      <c r="Q25" s="167"/>
      <c r="R25" s="357"/>
      <c r="S25" s="167"/>
      <c r="T25" s="206"/>
      <c r="U25" s="388"/>
      <c r="V25" s="167"/>
    </row>
    <row r="26" spans="1:22" ht="15.75" customHeight="1">
      <c r="A26" s="690"/>
      <c r="B26" s="695" t="s">
        <v>91</v>
      </c>
      <c r="C26" s="18"/>
      <c r="D26" s="2" t="s">
        <v>179</v>
      </c>
      <c r="E26" s="2"/>
      <c r="F26" s="359">
        <f>SUM(H26,J26,L26,N26,P26,R26,U26)</f>
        <v>350</v>
      </c>
      <c r="G26" s="44">
        <f t="shared" si="0"/>
        <v>0</v>
      </c>
      <c r="H26" s="314"/>
      <c r="I26" s="169"/>
      <c r="J26" s="314">
        <v>200</v>
      </c>
      <c r="K26" s="169"/>
      <c r="L26" s="314">
        <v>50</v>
      </c>
      <c r="M26" s="169"/>
      <c r="N26" s="314"/>
      <c r="O26" s="169"/>
      <c r="P26" s="314">
        <v>100</v>
      </c>
      <c r="Q26" s="169"/>
      <c r="R26" s="314"/>
      <c r="S26" s="169"/>
      <c r="T26" s="130"/>
      <c r="U26" s="315"/>
      <c r="V26" s="169"/>
    </row>
    <row r="27" spans="1:22" ht="15.75" customHeight="1">
      <c r="A27" s="690"/>
      <c r="B27" s="745"/>
      <c r="C27" s="18"/>
      <c r="D27" s="2" t="s">
        <v>275</v>
      </c>
      <c r="E27" s="2"/>
      <c r="F27" s="359">
        <f>SUM(H27,J27,L27,N27,P27,R27,U27)</f>
        <v>400</v>
      </c>
      <c r="G27" s="44">
        <f t="shared" si="0"/>
        <v>0</v>
      </c>
      <c r="H27" s="314"/>
      <c r="I27" s="169"/>
      <c r="J27" s="314">
        <v>250</v>
      </c>
      <c r="K27" s="169"/>
      <c r="L27" s="314">
        <v>50</v>
      </c>
      <c r="M27" s="169"/>
      <c r="N27" s="314"/>
      <c r="O27" s="169"/>
      <c r="P27" s="314">
        <v>100</v>
      </c>
      <c r="Q27" s="169"/>
      <c r="R27" s="314"/>
      <c r="S27" s="169"/>
      <c r="T27" s="130"/>
      <c r="U27" s="315"/>
      <c r="V27" s="169"/>
    </row>
    <row r="28" spans="1:22" ht="15.75" customHeight="1">
      <c r="A28" s="690"/>
      <c r="B28" s="695" t="s">
        <v>386</v>
      </c>
      <c r="C28" s="18"/>
      <c r="D28" s="2" t="s">
        <v>387</v>
      </c>
      <c r="E28" s="2"/>
      <c r="F28" s="359">
        <f t="shared" si="0"/>
        <v>0</v>
      </c>
      <c r="G28" s="44">
        <f t="shared" si="0"/>
        <v>0</v>
      </c>
      <c r="H28" s="314"/>
      <c r="I28" s="169"/>
      <c r="J28" s="314"/>
      <c r="K28" s="169"/>
      <c r="L28" s="314"/>
      <c r="M28" s="169"/>
      <c r="N28" s="314"/>
      <c r="O28" s="169"/>
      <c r="P28" s="314"/>
      <c r="Q28" s="169"/>
      <c r="R28" s="314"/>
      <c r="S28" s="169"/>
      <c r="T28" s="55"/>
      <c r="U28" s="315"/>
      <c r="V28" s="169"/>
    </row>
    <row r="29" spans="1:22" ht="15.75" customHeight="1">
      <c r="A29" s="690"/>
      <c r="B29" s="727"/>
      <c r="C29" s="18"/>
      <c r="D29" s="2" t="s">
        <v>388</v>
      </c>
      <c r="E29" s="2"/>
      <c r="F29" s="359">
        <f t="shared" si="0"/>
        <v>0</v>
      </c>
      <c r="G29" s="44">
        <f t="shared" si="0"/>
        <v>0</v>
      </c>
      <c r="H29" s="314"/>
      <c r="I29" s="169"/>
      <c r="J29" s="314"/>
      <c r="K29" s="169"/>
      <c r="L29" s="314"/>
      <c r="M29" s="169"/>
      <c r="N29" s="314"/>
      <c r="O29" s="169"/>
      <c r="P29" s="314"/>
      <c r="Q29" s="169"/>
      <c r="R29" s="314"/>
      <c r="S29" s="169"/>
      <c r="T29" s="55"/>
      <c r="U29" s="315"/>
      <c r="V29" s="169"/>
    </row>
    <row r="30" spans="1:22" ht="15.75" customHeight="1">
      <c r="A30" s="690"/>
      <c r="B30" s="726"/>
      <c r="C30" s="18"/>
      <c r="D30" s="2" t="s">
        <v>94</v>
      </c>
      <c r="E30" s="2"/>
      <c r="F30" s="359">
        <f t="shared" si="0"/>
        <v>0</v>
      </c>
      <c r="G30" s="44">
        <f t="shared" si="0"/>
        <v>0</v>
      </c>
      <c r="H30" s="314"/>
      <c r="I30" s="169"/>
      <c r="J30" s="314"/>
      <c r="K30" s="169"/>
      <c r="L30" s="314"/>
      <c r="M30" s="169"/>
      <c r="N30" s="314"/>
      <c r="O30" s="169"/>
      <c r="P30" s="314"/>
      <c r="Q30" s="169"/>
      <c r="R30" s="314"/>
      <c r="S30" s="169"/>
      <c r="T30" s="130" t="s">
        <v>94</v>
      </c>
      <c r="U30" s="315"/>
      <c r="V30" s="169"/>
    </row>
    <row r="31" spans="1:22" ht="15.75" customHeight="1">
      <c r="A31" s="690"/>
      <c r="B31" s="695" t="s">
        <v>389</v>
      </c>
      <c r="C31" s="18"/>
      <c r="D31" s="2" t="s">
        <v>390</v>
      </c>
      <c r="E31" s="2"/>
      <c r="F31" s="359">
        <f t="shared" si="0"/>
        <v>0</v>
      </c>
      <c r="G31" s="44">
        <f t="shared" si="0"/>
        <v>0</v>
      </c>
      <c r="H31" s="314"/>
      <c r="I31" s="169"/>
      <c r="J31" s="314"/>
      <c r="K31" s="169"/>
      <c r="L31" s="314"/>
      <c r="M31" s="169"/>
      <c r="N31" s="314"/>
      <c r="O31" s="169"/>
      <c r="P31" s="314"/>
      <c r="Q31" s="169"/>
      <c r="R31" s="314"/>
      <c r="S31" s="169"/>
      <c r="T31" s="55" t="s">
        <v>120</v>
      </c>
      <c r="U31" s="315"/>
      <c r="V31" s="169"/>
    </row>
    <row r="32" spans="1:22" ht="15.75" customHeight="1">
      <c r="A32" s="690"/>
      <c r="B32" s="726"/>
      <c r="C32" s="18"/>
      <c r="D32" s="2" t="s">
        <v>391</v>
      </c>
      <c r="E32" s="2"/>
      <c r="F32" s="359">
        <f t="shared" si="0"/>
        <v>0</v>
      </c>
      <c r="G32" s="44">
        <f t="shared" si="0"/>
        <v>0</v>
      </c>
      <c r="H32" s="314"/>
      <c r="I32" s="169"/>
      <c r="J32" s="314"/>
      <c r="K32" s="169"/>
      <c r="L32" s="314"/>
      <c r="M32" s="169"/>
      <c r="N32" s="314"/>
      <c r="O32" s="169"/>
      <c r="P32" s="314"/>
      <c r="Q32" s="169"/>
      <c r="R32" s="314"/>
      <c r="S32" s="169"/>
      <c r="T32" s="130"/>
      <c r="U32" s="315"/>
      <c r="V32" s="169"/>
    </row>
    <row r="33" spans="1:22" ht="15.75" customHeight="1">
      <c r="A33" s="690"/>
      <c r="B33" s="97" t="s">
        <v>100</v>
      </c>
      <c r="C33" s="18"/>
      <c r="D33" s="2" t="s">
        <v>109</v>
      </c>
      <c r="E33" s="2"/>
      <c r="F33" s="359">
        <f t="shared" si="0"/>
        <v>0</v>
      </c>
      <c r="G33" s="44">
        <f t="shared" si="0"/>
        <v>0</v>
      </c>
      <c r="H33" s="314"/>
      <c r="I33" s="169"/>
      <c r="J33" s="314"/>
      <c r="K33" s="169"/>
      <c r="L33" s="314"/>
      <c r="M33" s="169"/>
      <c r="N33" s="314"/>
      <c r="O33" s="169"/>
      <c r="P33" s="314"/>
      <c r="Q33" s="169"/>
      <c r="R33" s="314"/>
      <c r="S33" s="169"/>
      <c r="T33" s="55" t="s">
        <v>120</v>
      </c>
      <c r="U33" s="315"/>
      <c r="V33" s="169"/>
    </row>
    <row r="34" spans="1:22" ht="15.75" customHeight="1">
      <c r="A34" s="690"/>
      <c r="B34" s="692" t="s">
        <v>114</v>
      </c>
      <c r="C34" s="18"/>
      <c r="D34" s="2" t="s">
        <v>373</v>
      </c>
      <c r="E34" s="2"/>
      <c r="F34" s="359">
        <f t="shared" si="0"/>
        <v>150</v>
      </c>
      <c r="G34" s="44">
        <f t="shared" si="0"/>
        <v>0</v>
      </c>
      <c r="H34" s="314"/>
      <c r="I34" s="169"/>
      <c r="J34" s="314"/>
      <c r="K34" s="169"/>
      <c r="L34" s="314"/>
      <c r="M34" s="169"/>
      <c r="N34" s="314"/>
      <c r="O34" s="169"/>
      <c r="P34" s="314">
        <v>150</v>
      </c>
      <c r="Q34" s="169"/>
      <c r="R34" s="314"/>
      <c r="S34" s="169"/>
      <c r="T34" s="55"/>
      <c r="U34" s="315"/>
      <c r="V34" s="169"/>
    </row>
    <row r="35" spans="1:22" ht="15.75" customHeight="1">
      <c r="A35" s="690"/>
      <c r="B35" s="693"/>
      <c r="C35" s="18"/>
      <c r="D35" s="236" t="s">
        <v>119</v>
      </c>
      <c r="E35" s="2"/>
      <c r="F35" s="359">
        <f t="shared" si="0"/>
        <v>250</v>
      </c>
      <c r="G35" s="44">
        <f t="shared" si="0"/>
        <v>0</v>
      </c>
      <c r="H35" s="314">
        <v>50</v>
      </c>
      <c r="I35" s="169"/>
      <c r="J35" s="314">
        <v>200</v>
      </c>
      <c r="K35" s="169"/>
      <c r="L35" s="314"/>
      <c r="M35" s="169"/>
      <c r="N35" s="314"/>
      <c r="O35" s="169"/>
      <c r="P35" s="314"/>
      <c r="Q35" s="169"/>
      <c r="R35" s="314"/>
      <c r="S35" s="169"/>
      <c r="T35" s="55" t="s">
        <v>95</v>
      </c>
      <c r="U35" s="315"/>
      <c r="V35" s="169"/>
    </row>
    <row r="36" spans="1:22" ht="15.75" customHeight="1">
      <c r="A36" s="690"/>
      <c r="B36" s="694"/>
      <c r="C36" s="94"/>
      <c r="D36" s="105" t="s">
        <v>204</v>
      </c>
      <c r="E36" s="105"/>
      <c r="F36" s="359">
        <f t="shared" si="0"/>
        <v>0</v>
      </c>
      <c r="G36" s="58">
        <f t="shared" si="0"/>
        <v>0</v>
      </c>
      <c r="H36" s="368"/>
      <c r="I36" s="195"/>
      <c r="J36" s="368"/>
      <c r="K36" s="195"/>
      <c r="L36" s="368"/>
      <c r="M36" s="195"/>
      <c r="N36" s="368"/>
      <c r="O36" s="195"/>
      <c r="P36" s="368"/>
      <c r="Q36" s="195"/>
      <c r="R36" s="368"/>
      <c r="S36" s="195"/>
      <c r="T36" s="64"/>
      <c r="U36" s="367"/>
      <c r="V36" s="195"/>
    </row>
    <row r="37" spans="1:22" ht="15.75" customHeight="1">
      <c r="A37" s="690"/>
      <c r="B37" s="127" t="s">
        <v>392</v>
      </c>
      <c r="C37" s="18"/>
      <c r="D37" s="2" t="s">
        <v>379</v>
      </c>
      <c r="E37" s="2"/>
      <c r="F37" s="355">
        <v>450</v>
      </c>
      <c r="G37" s="44">
        <f>I37+K37+M37+O37+Q37+S37+V37</f>
        <v>0</v>
      </c>
      <c r="H37" s="314"/>
      <c r="I37" s="169"/>
      <c r="J37" s="314">
        <v>350</v>
      </c>
      <c r="K37" s="169"/>
      <c r="L37" s="314">
        <v>50</v>
      </c>
      <c r="M37" s="169"/>
      <c r="N37" s="314"/>
      <c r="O37" s="169"/>
      <c r="P37" s="314">
        <v>50</v>
      </c>
      <c r="Q37" s="169"/>
      <c r="R37" s="314"/>
      <c r="S37" s="169"/>
      <c r="T37" s="63"/>
      <c r="U37" s="315"/>
      <c r="V37" s="169"/>
    </row>
    <row r="38" spans="1:22" ht="15.75" customHeight="1">
      <c r="A38" s="691"/>
      <c r="B38" s="106"/>
      <c r="C38" s="117"/>
      <c r="D38" s="107" t="s">
        <v>118</v>
      </c>
      <c r="E38" s="12"/>
      <c r="F38" s="366">
        <f>SUM(F25:F37)</f>
        <v>2200</v>
      </c>
      <c r="G38" s="15">
        <f aca="true" t="shared" si="5" ref="G38:V38">SUM(G25:G37)</f>
        <v>0</v>
      </c>
      <c r="H38" s="377">
        <f t="shared" si="5"/>
        <v>50</v>
      </c>
      <c r="I38" s="15">
        <f t="shared" si="5"/>
        <v>0</v>
      </c>
      <c r="J38" s="377">
        <f t="shared" si="5"/>
        <v>1400</v>
      </c>
      <c r="K38" s="15">
        <f t="shared" si="5"/>
        <v>0</v>
      </c>
      <c r="L38" s="377">
        <f t="shared" si="5"/>
        <v>200</v>
      </c>
      <c r="M38" s="15">
        <f t="shared" si="5"/>
        <v>0</v>
      </c>
      <c r="N38" s="377">
        <f>SUM(N25:N37)</f>
        <v>50</v>
      </c>
      <c r="O38" s="15">
        <f>SUM(O25:O37)</f>
        <v>0</v>
      </c>
      <c r="P38" s="377">
        <f t="shared" si="5"/>
        <v>500</v>
      </c>
      <c r="Q38" s="15">
        <f t="shared" si="5"/>
        <v>0</v>
      </c>
      <c r="R38" s="377">
        <f t="shared" si="5"/>
        <v>0</v>
      </c>
      <c r="S38" s="15">
        <f t="shared" si="5"/>
        <v>0</v>
      </c>
      <c r="T38" s="16">
        <f t="shared" si="5"/>
        <v>0</v>
      </c>
      <c r="U38" s="386">
        <f t="shared" si="5"/>
        <v>0</v>
      </c>
      <c r="V38" s="15">
        <f t="shared" si="5"/>
        <v>0</v>
      </c>
    </row>
    <row r="39" spans="1:22" ht="16.5" customHeight="1">
      <c r="A39" s="119" t="s">
        <v>218</v>
      </c>
      <c r="F39" s="375"/>
      <c r="H39" s="375"/>
      <c r="J39" s="175" t="s">
        <v>110</v>
      </c>
      <c r="L39" s="375"/>
      <c r="M39" s="176" t="s">
        <v>551</v>
      </c>
      <c r="N39" s="375"/>
      <c r="P39" s="375"/>
      <c r="R39" s="375"/>
      <c r="U39" s="375"/>
      <c r="V39" s="27"/>
    </row>
    <row r="40" spans="1:21" ht="16.5" customHeight="1">
      <c r="A40" s="479"/>
      <c r="B40" s="479"/>
      <c r="C40" s="479"/>
      <c r="D40" s="479"/>
      <c r="E40" s="479"/>
      <c r="F40" s="479"/>
      <c r="G40" s="479"/>
      <c r="H40" s="479"/>
      <c r="I40" s="479"/>
      <c r="J40" s="479"/>
      <c r="K40" s="479"/>
      <c r="L40" s="375"/>
      <c r="M40" s="176" t="s">
        <v>549</v>
      </c>
      <c r="N40" s="375"/>
      <c r="P40" s="375"/>
      <c r="R40" s="375"/>
      <c r="U40" s="375"/>
    </row>
    <row r="41" spans="1:21" ht="16.5" customHeight="1">
      <c r="A41" s="479"/>
      <c r="B41" s="479"/>
      <c r="C41" s="479"/>
      <c r="D41" s="479"/>
      <c r="E41" s="479"/>
      <c r="F41" s="479"/>
      <c r="G41" s="479"/>
      <c r="H41" s="479"/>
      <c r="I41" s="479"/>
      <c r="J41" s="479"/>
      <c r="K41" s="479"/>
      <c r="L41" s="375"/>
      <c r="M41" s="176"/>
      <c r="N41" s="375"/>
      <c r="P41" s="375"/>
      <c r="R41" s="375"/>
      <c r="U41" s="375"/>
    </row>
    <row r="42" spans="1:13" ht="14.25">
      <c r="A42" s="176"/>
      <c r="M42" s="52"/>
    </row>
    <row r="43" ht="14.25">
      <c r="A43" s="177"/>
    </row>
    <row r="44" ht="14.25">
      <c r="K44" s="85"/>
    </row>
    <row r="45" ht="14.25">
      <c r="K45" s="128"/>
    </row>
    <row r="46" ht="14.25">
      <c r="J46" s="176"/>
    </row>
  </sheetData>
  <sheetProtection/>
  <mergeCells count="64">
    <mergeCell ref="H16:H17"/>
    <mergeCell ref="J6:J7"/>
    <mergeCell ref="K6:K7"/>
    <mergeCell ref="L6:L7"/>
    <mergeCell ref="D6:D7"/>
    <mergeCell ref="H6:H7"/>
    <mergeCell ref="K16:K17"/>
    <mergeCell ref="S1:V1"/>
    <mergeCell ref="S2:V3"/>
    <mergeCell ref="Q2:R2"/>
    <mergeCell ref="Q3:R3"/>
    <mergeCell ref="F6:F7"/>
    <mergeCell ref="I6:I7"/>
    <mergeCell ref="L4:M4"/>
    <mergeCell ref="Q6:Q7"/>
    <mergeCell ref="N4:O4"/>
    <mergeCell ref="T5:U5"/>
    <mergeCell ref="A25:A38"/>
    <mergeCell ref="B26:B27"/>
    <mergeCell ref="B28:B30"/>
    <mergeCell ref="B31:B32"/>
    <mergeCell ref="B34:B36"/>
    <mergeCell ref="D16:D17"/>
    <mergeCell ref="B16:B18"/>
    <mergeCell ref="A21:A23"/>
    <mergeCell ref="A15:A19"/>
    <mergeCell ref="A2:B2"/>
    <mergeCell ref="C2:H3"/>
    <mergeCell ref="B10:B11"/>
    <mergeCell ref="C4:E5"/>
    <mergeCell ref="H4:I4"/>
    <mergeCell ref="A4:B5"/>
    <mergeCell ref="B6:B9"/>
    <mergeCell ref="I2:K3"/>
    <mergeCell ref="F4:G5"/>
    <mergeCell ref="A6:A13"/>
    <mergeCell ref="P4:Q4"/>
    <mergeCell ref="P16:P17"/>
    <mergeCell ref="T4:V4"/>
    <mergeCell ref="R6:R7"/>
    <mergeCell ref="S6:S7"/>
    <mergeCell ref="M6:M7"/>
    <mergeCell ref="N6:N7"/>
    <mergeCell ref="P6:P7"/>
    <mergeCell ref="R4:S4"/>
    <mergeCell ref="O6:O7"/>
    <mergeCell ref="F1:H1"/>
    <mergeCell ref="M1:N1"/>
    <mergeCell ref="L2:N3"/>
    <mergeCell ref="I1:K1"/>
    <mergeCell ref="O2:O3"/>
    <mergeCell ref="N16:N17"/>
    <mergeCell ref="J4:K4"/>
    <mergeCell ref="F16:F17"/>
    <mergeCell ref="G6:G7"/>
    <mergeCell ref="G16:G17"/>
    <mergeCell ref="R16:R17"/>
    <mergeCell ref="S16:S17"/>
    <mergeCell ref="I16:I17"/>
    <mergeCell ref="J16:J17"/>
    <mergeCell ref="L16:L17"/>
    <mergeCell ref="M16:M17"/>
    <mergeCell ref="O16:O17"/>
    <mergeCell ref="Q16:Q17"/>
  </mergeCells>
  <conditionalFormatting sqref="O44 Q44 S44 M46 M44 V25:V38 I15:I18 K15:K18 M15:M18 O15:O18 Q15:Q18 S15:S18 V15:V18 I25:I39 K25:K38 O25:O39 Q25:Q39 S25:S39 M25:M38 I6 K6 M6 O6 Q6 S6 O8:O12 S8:S12 I8:I12 K8:K12 M8:M12 Q8:Q12 V6:V13">
    <cfRule type="expression" priority="4" dxfId="0" stopIfTrue="1">
      <formula>H6&lt;I6</formula>
    </cfRule>
  </conditionalFormatting>
  <conditionalFormatting sqref="G21:G22 I21:I22 K21:K22 M21:M22 O21:O22 Q21:Q22 S21:S22 V21:V22">
    <cfRule type="expression" priority="1" dxfId="0" stopIfTrue="1">
      <formula>F21&lt;G21</formula>
    </cfRule>
  </conditionalFormatting>
  <dataValidations count="1">
    <dataValidation allowBlank="1" showInputMessage="1" showErrorMessage="1" imeMode="off" sqref="F6:S38 U6:V38"/>
  </dataValidations>
  <printOptions horizontalCentered="1" verticalCentered="1"/>
  <pageMargins left="0.1968503937007874" right="0.1968503937007874" top="0.1968503937007874"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13.xml><?xml version="1.0" encoding="utf-8"?>
<worksheet xmlns="http://schemas.openxmlformats.org/spreadsheetml/2006/main" xmlns:r="http://schemas.openxmlformats.org/officeDocument/2006/relationships">
  <dimension ref="A1:V43"/>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4.00390625" style="49" customWidth="1"/>
    <col min="21" max="21" width="3.875" style="50" customWidth="1"/>
    <col min="22" max="22" width="7.25390625" style="51" customWidth="1"/>
    <col min="23" max="16384" width="9.00390625" style="52" customWidth="1"/>
  </cols>
  <sheetData>
    <row r="1" spans="1:22" ht="13.5" customHeight="1">
      <c r="A1" s="52" t="s">
        <v>46</v>
      </c>
      <c r="C1" s="79"/>
      <c r="D1" s="80" t="s">
        <v>71</v>
      </c>
      <c r="E1" s="80"/>
      <c r="F1" s="634">
        <f>'郡山市１'!F1</f>
        <v>0</v>
      </c>
      <c r="G1" s="635"/>
      <c r="H1" s="636"/>
      <c r="I1" s="657" t="s">
        <v>4</v>
      </c>
      <c r="J1" s="658"/>
      <c r="K1" s="659"/>
      <c r="L1" s="81" t="s">
        <v>83</v>
      </c>
      <c r="M1" s="637">
        <f>'郡山市１'!M1</f>
        <v>0</v>
      </c>
      <c r="N1" s="638"/>
      <c r="O1" s="82" t="s">
        <v>1</v>
      </c>
      <c r="P1" s="83" t="s">
        <v>6</v>
      </c>
      <c r="Q1" s="70"/>
      <c r="R1" s="84"/>
      <c r="S1" s="603" t="s">
        <v>85</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G20+G28+G37</f>
        <v>0</v>
      </c>
      <c r="R3" s="583"/>
      <c r="S3" s="631"/>
      <c r="T3" s="632"/>
      <c r="U3" s="632"/>
      <c r="V3" s="633"/>
    </row>
    <row r="4" spans="1:22" s="129" customFormat="1" ht="18" customHeight="1">
      <c r="A4" s="574" t="s">
        <v>346</v>
      </c>
      <c r="B4" s="575"/>
      <c r="C4" s="574" t="s">
        <v>347</v>
      </c>
      <c r="D4" s="597"/>
      <c r="E4" s="598"/>
      <c r="F4" s="601" t="s">
        <v>348</v>
      </c>
      <c r="G4" s="575"/>
      <c r="H4" s="572" t="s">
        <v>349</v>
      </c>
      <c r="I4" s="573"/>
      <c r="J4" s="572" t="s">
        <v>293</v>
      </c>
      <c r="K4" s="573"/>
      <c r="L4" s="572" t="s">
        <v>350</v>
      </c>
      <c r="M4" s="573"/>
      <c r="N4" s="572" t="s">
        <v>351</v>
      </c>
      <c r="O4" s="573"/>
      <c r="P4" s="572" t="s">
        <v>294</v>
      </c>
      <c r="Q4" s="573"/>
      <c r="R4" s="572" t="s">
        <v>352</v>
      </c>
      <c r="S4" s="573"/>
      <c r="T4" s="572" t="s">
        <v>353</v>
      </c>
      <c r="U4" s="625"/>
      <c r="V4" s="573"/>
    </row>
    <row r="5" spans="1:22" ht="18"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3" t="s">
        <v>354</v>
      </c>
    </row>
    <row r="6" ht="1.5" customHeight="1"/>
    <row r="7" spans="1:22" ht="16.5" customHeight="1">
      <c r="A7" s="699" t="s">
        <v>243</v>
      </c>
      <c r="B7" s="770" t="s">
        <v>395</v>
      </c>
      <c r="C7" s="108"/>
      <c r="D7" s="524" t="s">
        <v>480</v>
      </c>
      <c r="E7" s="1"/>
      <c r="F7" s="349">
        <f>H7+J7+L7+N7+P7+R7+U7</f>
        <v>3700</v>
      </c>
      <c r="G7" s="53">
        <f aca="true" t="shared" si="0" ref="G7:G15">I7+K7+M7+O7+Q7+S7+V7</f>
        <v>0</v>
      </c>
      <c r="H7" s="350">
        <v>400</v>
      </c>
      <c r="I7" s="167"/>
      <c r="J7" s="350">
        <v>3300</v>
      </c>
      <c r="K7" s="167"/>
      <c r="L7" s="350"/>
      <c r="M7" s="167"/>
      <c r="N7" s="350"/>
      <c r="O7" s="167"/>
      <c r="P7" s="350"/>
      <c r="Q7" s="167"/>
      <c r="R7" s="350"/>
      <c r="S7" s="167"/>
      <c r="T7" s="74"/>
      <c r="U7" s="356"/>
      <c r="V7" s="167"/>
    </row>
    <row r="8" spans="1:22" ht="16.5" customHeight="1">
      <c r="A8" s="700"/>
      <c r="B8" s="771"/>
      <c r="C8" s="18"/>
      <c r="D8" s="2" t="s">
        <v>136</v>
      </c>
      <c r="E8" s="2"/>
      <c r="F8" s="359">
        <f>H8+J8+L8+N8+P8+R8+U8</f>
        <v>2600</v>
      </c>
      <c r="G8" s="44">
        <f t="shared" si="0"/>
        <v>0</v>
      </c>
      <c r="H8" s="314">
        <v>250</v>
      </c>
      <c r="I8" s="169"/>
      <c r="J8" s="314">
        <v>2350</v>
      </c>
      <c r="K8" s="169"/>
      <c r="L8" s="314"/>
      <c r="M8" s="169"/>
      <c r="N8" s="314"/>
      <c r="O8" s="169"/>
      <c r="P8" s="314"/>
      <c r="Q8" s="169"/>
      <c r="R8" s="314"/>
      <c r="S8" s="169"/>
      <c r="T8" s="130"/>
      <c r="U8" s="315"/>
      <c r="V8" s="169"/>
    </row>
    <row r="9" spans="1:22" ht="16.5" customHeight="1">
      <c r="A9" s="700"/>
      <c r="B9" s="771"/>
      <c r="C9" s="18"/>
      <c r="D9" s="2" t="s">
        <v>137</v>
      </c>
      <c r="E9" s="2"/>
      <c r="F9" s="359">
        <f aca="true" t="shared" si="1" ref="F9:F15">H9+J9+L9+N9+P9+R9+U9</f>
        <v>2950</v>
      </c>
      <c r="G9" s="44">
        <f t="shared" si="0"/>
        <v>0</v>
      </c>
      <c r="H9" s="314">
        <v>200</v>
      </c>
      <c r="I9" s="169"/>
      <c r="J9" s="314">
        <v>2750</v>
      </c>
      <c r="K9" s="169"/>
      <c r="L9" s="314"/>
      <c r="M9" s="169"/>
      <c r="N9" s="314"/>
      <c r="O9" s="169"/>
      <c r="P9" s="314"/>
      <c r="Q9" s="169"/>
      <c r="R9" s="314"/>
      <c r="S9" s="169"/>
      <c r="T9" s="130"/>
      <c r="U9" s="315"/>
      <c r="V9" s="169"/>
    </row>
    <row r="10" spans="1:22" ht="16.5" customHeight="1">
      <c r="A10" s="700"/>
      <c r="B10" s="771"/>
      <c r="C10" s="18"/>
      <c r="D10" s="2" t="s">
        <v>138</v>
      </c>
      <c r="E10" s="2"/>
      <c r="F10" s="359">
        <f t="shared" si="1"/>
        <v>2350</v>
      </c>
      <c r="G10" s="44">
        <f t="shared" si="0"/>
        <v>0</v>
      </c>
      <c r="H10" s="314">
        <v>200</v>
      </c>
      <c r="I10" s="169"/>
      <c r="J10" s="314">
        <v>2150</v>
      </c>
      <c r="K10" s="169"/>
      <c r="L10" s="314"/>
      <c r="M10" s="169"/>
      <c r="N10" s="314"/>
      <c r="O10" s="169"/>
      <c r="P10" s="314"/>
      <c r="Q10" s="169"/>
      <c r="R10" s="314"/>
      <c r="S10" s="169"/>
      <c r="T10" s="130"/>
      <c r="U10" s="315"/>
      <c r="V10" s="169"/>
    </row>
    <row r="11" spans="1:22" ht="16.5" customHeight="1">
      <c r="A11" s="700"/>
      <c r="B11" s="771"/>
      <c r="C11" s="18"/>
      <c r="D11" s="141" t="s">
        <v>111</v>
      </c>
      <c r="E11" s="2"/>
      <c r="F11" s="359">
        <f t="shared" si="1"/>
        <v>3450</v>
      </c>
      <c r="G11" s="44">
        <f t="shared" si="0"/>
        <v>0</v>
      </c>
      <c r="H11" s="314">
        <v>200</v>
      </c>
      <c r="I11" s="169"/>
      <c r="J11" s="314">
        <v>3250</v>
      </c>
      <c r="K11" s="169"/>
      <c r="L11" s="314"/>
      <c r="M11" s="169"/>
      <c r="N11" s="314"/>
      <c r="O11" s="169"/>
      <c r="P11" s="314"/>
      <c r="Q11" s="169"/>
      <c r="R11" s="314"/>
      <c r="S11" s="169"/>
      <c r="T11" s="130"/>
      <c r="U11" s="315"/>
      <c r="V11" s="169"/>
    </row>
    <row r="12" spans="1:22" ht="16.5" customHeight="1">
      <c r="A12" s="700"/>
      <c r="B12" s="771"/>
      <c r="C12" s="18"/>
      <c r="D12" s="2" t="s">
        <v>168</v>
      </c>
      <c r="E12" s="2"/>
      <c r="F12" s="359">
        <f t="shared" si="1"/>
        <v>3000</v>
      </c>
      <c r="G12" s="44">
        <f t="shared" si="0"/>
        <v>0</v>
      </c>
      <c r="H12" s="314"/>
      <c r="I12" s="169"/>
      <c r="J12" s="314"/>
      <c r="K12" s="169"/>
      <c r="L12" s="314"/>
      <c r="M12" s="169"/>
      <c r="N12" s="314">
        <v>900</v>
      </c>
      <c r="O12" s="169"/>
      <c r="P12" s="314">
        <v>2100</v>
      </c>
      <c r="Q12" s="169"/>
      <c r="R12" s="314"/>
      <c r="S12" s="169"/>
      <c r="T12" s="130"/>
      <c r="U12" s="315"/>
      <c r="V12" s="169"/>
    </row>
    <row r="13" spans="1:22" ht="16.5" customHeight="1">
      <c r="A13" s="700"/>
      <c r="B13" s="771"/>
      <c r="C13" s="18"/>
      <c r="D13" s="2" t="s">
        <v>170</v>
      </c>
      <c r="E13" s="2"/>
      <c r="F13" s="359">
        <f t="shared" si="1"/>
        <v>4400</v>
      </c>
      <c r="G13" s="44">
        <f t="shared" si="0"/>
        <v>0</v>
      </c>
      <c r="H13" s="314"/>
      <c r="I13" s="169"/>
      <c r="J13" s="314"/>
      <c r="K13" s="169"/>
      <c r="L13" s="314"/>
      <c r="M13" s="169"/>
      <c r="N13" s="314">
        <v>1250</v>
      </c>
      <c r="O13" s="169"/>
      <c r="P13" s="314">
        <v>3150</v>
      </c>
      <c r="Q13" s="169"/>
      <c r="R13" s="314"/>
      <c r="S13" s="169"/>
      <c r="T13" s="130"/>
      <c r="U13" s="315"/>
      <c r="V13" s="169"/>
    </row>
    <row r="14" spans="1:22" ht="16.5" customHeight="1">
      <c r="A14" s="700"/>
      <c r="B14" s="771"/>
      <c r="C14" s="18"/>
      <c r="D14" s="2" t="s">
        <v>176</v>
      </c>
      <c r="E14" s="2"/>
      <c r="F14" s="359">
        <f t="shared" si="1"/>
        <v>2800</v>
      </c>
      <c r="G14" s="44">
        <f t="shared" si="0"/>
        <v>0</v>
      </c>
      <c r="H14" s="314"/>
      <c r="I14" s="169"/>
      <c r="J14" s="314"/>
      <c r="K14" s="169"/>
      <c r="L14" s="314"/>
      <c r="M14" s="169"/>
      <c r="N14" s="314">
        <v>1000</v>
      </c>
      <c r="O14" s="169"/>
      <c r="P14" s="314">
        <v>1800</v>
      </c>
      <c r="Q14" s="169"/>
      <c r="R14" s="314"/>
      <c r="S14" s="169"/>
      <c r="T14" s="130"/>
      <c r="U14" s="315"/>
      <c r="V14" s="169"/>
    </row>
    <row r="15" spans="1:22" ht="16.5" customHeight="1">
      <c r="A15" s="700"/>
      <c r="B15" s="771"/>
      <c r="C15" s="18"/>
      <c r="D15" s="2" t="s">
        <v>181</v>
      </c>
      <c r="E15" s="2"/>
      <c r="F15" s="359">
        <f t="shared" si="1"/>
        <v>2100</v>
      </c>
      <c r="G15" s="44">
        <f t="shared" si="0"/>
        <v>0</v>
      </c>
      <c r="H15" s="314"/>
      <c r="I15" s="169"/>
      <c r="J15" s="314"/>
      <c r="K15" s="169"/>
      <c r="L15" s="314"/>
      <c r="M15" s="169"/>
      <c r="N15" s="314">
        <v>500</v>
      </c>
      <c r="O15" s="169"/>
      <c r="P15" s="314">
        <v>1600</v>
      </c>
      <c r="Q15" s="169"/>
      <c r="R15" s="314"/>
      <c r="S15" s="169"/>
      <c r="T15" s="130"/>
      <c r="U15" s="315"/>
      <c r="V15" s="169"/>
    </row>
    <row r="16" spans="1:22" ht="16.5" customHeight="1">
      <c r="A16" s="700"/>
      <c r="B16" s="771"/>
      <c r="C16" s="94"/>
      <c r="D16" s="773" t="s">
        <v>206</v>
      </c>
      <c r="E16" s="105"/>
      <c r="F16" s="775">
        <f>H16+J16+L16+N16+P16+R16+U16+U17</f>
        <v>8200</v>
      </c>
      <c r="G16" s="721">
        <f>I16+K16+M16+O16+Q16+S16+V16+V17</f>
        <v>0</v>
      </c>
      <c r="H16" s="760"/>
      <c r="I16" s="758"/>
      <c r="J16" s="760"/>
      <c r="K16" s="758"/>
      <c r="L16" s="763">
        <v>3300</v>
      </c>
      <c r="M16" s="762"/>
      <c r="N16" s="760"/>
      <c r="O16" s="758"/>
      <c r="P16" s="763">
        <v>3300</v>
      </c>
      <c r="Q16" s="762"/>
      <c r="R16" s="763">
        <v>1300</v>
      </c>
      <c r="S16" s="762"/>
      <c r="T16" s="130" t="s">
        <v>95</v>
      </c>
      <c r="U16" s="315">
        <v>250</v>
      </c>
      <c r="V16" s="169"/>
    </row>
    <row r="17" spans="1:22" ht="16.5" customHeight="1">
      <c r="A17" s="700"/>
      <c r="B17" s="771"/>
      <c r="C17" s="98"/>
      <c r="D17" s="774"/>
      <c r="E17" s="100"/>
      <c r="F17" s="755"/>
      <c r="G17" s="748"/>
      <c r="H17" s="761"/>
      <c r="I17" s="759"/>
      <c r="J17" s="761"/>
      <c r="K17" s="759"/>
      <c r="L17" s="750"/>
      <c r="M17" s="752"/>
      <c r="N17" s="761"/>
      <c r="O17" s="759"/>
      <c r="P17" s="750"/>
      <c r="Q17" s="752"/>
      <c r="R17" s="750"/>
      <c r="S17" s="752"/>
      <c r="T17" s="126" t="s">
        <v>94</v>
      </c>
      <c r="U17" s="388">
        <v>50</v>
      </c>
      <c r="V17" s="169"/>
    </row>
    <row r="18" spans="1:22" ht="16.5" customHeight="1">
      <c r="A18" s="700"/>
      <c r="B18" s="772"/>
      <c r="C18" s="18"/>
      <c r="D18" s="2" t="s">
        <v>462</v>
      </c>
      <c r="E18" s="2"/>
      <c r="F18" s="359">
        <f>H18+J18+L18+N18+P18+R18+U18</f>
        <v>500</v>
      </c>
      <c r="G18" s="474">
        <f>I18+K18+M18+O18+Q18+S18+V18</f>
        <v>0</v>
      </c>
      <c r="H18" s="314"/>
      <c r="I18" s="169"/>
      <c r="J18" s="314">
        <v>300</v>
      </c>
      <c r="K18" s="169"/>
      <c r="L18" s="314">
        <v>50</v>
      </c>
      <c r="M18" s="169"/>
      <c r="N18" s="314">
        <v>50</v>
      </c>
      <c r="O18" s="169"/>
      <c r="P18" s="314">
        <v>100</v>
      </c>
      <c r="Q18" s="169"/>
      <c r="R18" s="314"/>
      <c r="S18" s="169"/>
      <c r="T18" s="130"/>
      <c r="U18" s="315"/>
      <c r="V18" s="169"/>
    </row>
    <row r="19" spans="1:22" ht="16.5" customHeight="1">
      <c r="A19" s="700"/>
      <c r="B19" s="220" t="s">
        <v>232</v>
      </c>
      <c r="C19" s="102"/>
      <c r="D19" s="110" t="s">
        <v>481</v>
      </c>
      <c r="E19" s="110"/>
      <c r="F19" s="373">
        <f>H19+J19+L19+N19+P19+R19+U19</f>
        <v>2300</v>
      </c>
      <c r="G19" s="475">
        <f>I19+K19+M19+O19+Q19+S19+V19</f>
        <v>0</v>
      </c>
      <c r="H19" s="376">
        <v>50</v>
      </c>
      <c r="I19" s="264"/>
      <c r="J19" s="376">
        <v>1600</v>
      </c>
      <c r="K19" s="264"/>
      <c r="L19" s="376">
        <v>150</v>
      </c>
      <c r="M19" s="264"/>
      <c r="N19" s="376">
        <v>100</v>
      </c>
      <c r="O19" s="264"/>
      <c r="P19" s="376">
        <v>350</v>
      </c>
      <c r="Q19" s="264"/>
      <c r="R19" s="376">
        <v>50</v>
      </c>
      <c r="S19" s="264"/>
      <c r="T19" s="223"/>
      <c r="U19" s="385"/>
      <c r="V19" s="264"/>
    </row>
    <row r="20" spans="1:22" ht="16.5" customHeight="1">
      <c r="A20" s="701"/>
      <c r="B20" s="116"/>
      <c r="C20" s="117"/>
      <c r="D20" s="107" t="s">
        <v>117</v>
      </c>
      <c r="E20" s="12"/>
      <c r="F20" s="366">
        <f>SUM(F7:F19)</f>
        <v>38350</v>
      </c>
      <c r="G20" s="15">
        <f>SUM(G7:G19)</f>
        <v>0</v>
      </c>
      <c r="H20" s="377">
        <f aca="true" t="shared" si="2" ref="H20:R20">SUM(H7:H19)</f>
        <v>1300</v>
      </c>
      <c r="I20" s="15">
        <f t="shared" si="2"/>
        <v>0</v>
      </c>
      <c r="J20" s="377">
        <f t="shared" si="2"/>
        <v>15700</v>
      </c>
      <c r="K20" s="15">
        <f t="shared" si="2"/>
        <v>0</v>
      </c>
      <c r="L20" s="377">
        <f t="shared" si="2"/>
        <v>3500</v>
      </c>
      <c r="M20" s="15">
        <f t="shared" si="2"/>
        <v>0</v>
      </c>
      <c r="N20" s="377">
        <f t="shared" si="2"/>
        <v>3800</v>
      </c>
      <c r="O20" s="15">
        <f t="shared" si="2"/>
        <v>0</v>
      </c>
      <c r="P20" s="377">
        <f t="shared" si="2"/>
        <v>12400</v>
      </c>
      <c r="Q20" s="15">
        <f t="shared" si="2"/>
        <v>0</v>
      </c>
      <c r="R20" s="377">
        <f t="shared" si="2"/>
        <v>1350</v>
      </c>
      <c r="S20" s="15">
        <f>SUM(S7:S19)</f>
        <v>0</v>
      </c>
      <c r="T20" s="16"/>
      <c r="U20" s="386">
        <f>SUM(U7:U19)</f>
        <v>300</v>
      </c>
      <c r="V20" s="15">
        <f>SUM(V7:V19)</f>
        <v>0</v>
      </c>
    </row>
    <row r="21" spans="1:22" ht="4.5" customHeight="1">
      <c r="A21" s="480"/>
      <c r="B21" s="481"/>
      <c r="C21" s="12"/>
      <c r="D21" s="107"/>
      <c r="E21" s="12"/>
      <c r="F21" s="364"/>
      <c r="G21" s="482"/>
      <c r="H21" s="378"/>
      <c r="I21" s="482"/>
      <c r="J21" s="378"/>
      <c r="K21" s="482"/>
      <c r="L21" s="378"/>
      <c r="M21" s="482"/>
      <c r="N21" s="378"/>
      <c r="O21" s="482"/>
      <c r="P21" s="378"/>
      <c r="Q21" s="482"/>
      <c r="R21" s="378"/>
      <c r="S21" s="482"/>
      <c r="T21" s="25"/>
      <c r="U21" s="378"/>
      <c r="V21" s="15"/>
    </row>
    <row r="22" spans="1:22" ht="16.5" customHeight="1">
      <c r="A22" s="665" t="s">
        <v>65</v>
      </c>
      <c r="B22" s="764" t="s">
        <v>115</v>
      </c>
      <c r="C22" s="108"/>
      <c r="D22" s="1" t="s">
        <v>18</v>
      </c>
      <c r="E22" s="1"/>
      <c r="F22" s="183">
        <f aca="true" t="shared" si="3" ref="F22:G27">H22+J22+L22+N22+P22+R22+U22</f>
        <v>1600</v>
      </c>
      <c r="G22" s="53">
        <f t="shared" si="3"/>
        <v>0</v>
      </c>
      <c r="H22" s="54"/>
      <c r="I22" s="167"/>
      <c r="J22" s="54">
        <v>900</v>
      </c>
      <c r="K22" s="306"/>
      <c r="L22" s="54">
        <v>350</v>
      </c>
      <c r="M22" s="167"/>
      <c r="N22" s="54"/>
      <c r="O22" s="167"/>
      <c r="P22" s="54">
        <v>300</v>
      </c>
      <c r="Q22" s="167"/>
      <c r="R22" s="54"/>
      <c r="S22" s="167"/>
      <c r="T22" s="74" t="s">
        <v>95</v>
      </c>
      <c r="U22" s="56">
        <v>50</v>
      </c>
      <c r="V22" s="167"/>
    </row>
    <row r="23" spans="1:22" ht="16.5" customHeight="1">
      <c r="A23" s="666"/>
      <c r="B23" s="765"/>
      <c r="C23" s="18"/>
      <c r="D23" s="2" t="s">
        <v>45</v>
      </c>
      <c r="E23" s="2"/>
      <c r="F23" s="57">
        <f t="shared" si="3"/>
        <v>950</v>
      </c>
      <c r="G23" s="44">
        <f t="shared" si="3"/>
        <v>0</v>
      </c>
      <c r="H23" s="41">
        <v>100</v>
      </c>
      <c r="I23" s="169"/>
      <c r="J23" s="41">
        <v>650</v>
      </c>
      <c r="K23" s="169"/>
      <c r="L23" s="41"/>
      <c r="M23" s="169"/>
      <c r="N23" s="41"/>
      <c r="O23" s="169"/>
      <c r="P23" s="41">
        <v>200</v>
      </c>
      <c r="Q23" s="169"/>
      <c r="R23" s="41"/>
      <c r="S23" s="169"/>
      <c r="T23" s="161"/>
      <c r="U23" s="42"/>
      <c r="V23" s="44"/>
    </row>
    <row r="24" spans="1:22" ht="16.5" customHeight="1">
      <c r="A24" s="666"/>
      <c r="B24" s="765"/>
      <c r="C24" s="18"/>
      <c r="D24" s="2" t="s">
        <v>51</v>
      </c>
      <c r="E24" s="19"/>
      <c r="F24" s="57">
        <f t="shared" si="3"/>
        <v>1150</v>
      </c>
      <c r="G24" s="44">
        <f t="shared" si="3"/>
        <v>0</v>
      </c>
      <c r="H24" s="41">
        <v>50</v>
      </c>
      <c r="I24" s="169"/>
      <c r="J24" s="41">
        <v>1000</v>
      </c>
      <c r="K24" s="169"/>
      <c r="L24" s="41"/>
      <c r="M24" s="169"/>
      <c r="N24" s="41"/>
      <c r="O24" s="169"/>
      <c r="P24" s="41"/>
      <c r="Q24" s="169"/>
      <c r="R24" s="41">
        <v>100</v>
      </c>
      <c r="S24" s="169"/>
      <c r="T24" s="161"/>
      <c r="U24" s="42"/>
      <c r="V24" s="44"/>
    </row>
    <row r="25" spans="1:22" ht="16.5" customHeight="1">
      <c r="A25" s="666"/>
      <c r="B25" s="765"/>
      <c r="C25" s="18"/>
      <c r="D25" s="2" t="s">
        <v>310</v>
      </c>
      <c r="E25" s="19"/>
      <c r="F25" s="57">
        <f t="shared" si="3"/>
        <v>1100</v>
      </c>
      <c r="G25" s="44">
        <f t="shared" si="3"/>
        <v>0</v>
      </c>
      <c r="H25" s="41"/>
      <c r="I25" s="169"/>
      <c r="J25" s="41"/>
      <c r="K25" s="169"/>
      <c r="L25" s="41"/>
      <c r="M25" s="169"/>
      <c r="N25" s="41">
        <v>300</v>
      </c>
      <c r="O25" s="169"/>
      <c r="P25" s="314">
        <v>750</v>
      </c>
      <c r="Q25" s="169"/>
      <c r="R25" s="41">
        <v>50</v>
      </c>
      <c r="S25" s="169"/>
      <c r="T25" s="161"/>
      <c r="U25" s="42"/>
      <c r="V25" s="44"/>
    </row>
    <row r="26" spans="1:22" ht="16.5" customHeight="1">
      <c r="A26" s="666"/>
      <c r="B26" s="766"/>
      <c r="C26" s="18"/>
      <c r="D26" s="2" t="s">
        <v>431</v>
      </c>
      <c r="E26" s="2"/>
      <c r="F26" s="57">
        <f t="shared" si="3"/>
        <v>700</v>
      </c>
      <c r="G26" s="44">
        <f t="shared" si="3"/>
        <v>0</v>
      </c>
      <c r="H26" s="41">
        <v>50</v>
      </c>
      <c r="I26" s="169"/>
      <c r="J26" s="41">
        <v>450</v>
      </c>
      <c r="K26" s="169"/>
      <c r="L26" s="41">
        <v>50</v>
      </c>
      <c r="M26" s="169"/>
      <c r="N26" s="41">
        <v>50</v>
      </c>
      <c r="O26" s="169"/>
      <c r="P26" s="41">
        <v>100</v>
      </c>
      <c r="Q26" s="169"/>
      <c r="R26" s="41"/>
      <c r="S26" s="169"/>
      <c r="T26" s="161"/>
      <c r="U26" s="42"/>
      <c r="V26" s="44"/>
    </row>
    <row r="27" spans="1:22" ht="16.5" customHeight="1">
      <c r="A27" s="666"/>
      <c r="B27" s="131" t="s">
        <v>60</v>
      </c>
      <c r="C27" s="18"/>
      <c r="D27" s="2" t="s">
        <v>487</v>
      </c>
      <c r="E27" s="2"/>
      <c r="F27" s="57">
        <f t="shared" si="3"/>
        <v>1150</v>
      </c>
      <c r="G27" s="44">
        <f t="shared" si="3"/>
        <v>0</v>
      </c>
      <c r="H27" s="41"/>
      <c r="I27" s="169"/>
      <c r="J27" s="41">
        <v>850</v>
      </c>
      <c r="K27" s="169"/>
      <c r="L27" s="41">
        <v>100</v>
      </c>
      <c r="M27" s="169"/>
      <c r="N27" s="41">
        <v>50</v>
      </c>
      <c r="O27" s="169"/>
      <c r="P27" s="41">
        <v>150</v>
      </c>
      <c r="Q27" s="169"/>
      <c r="R27" s="41"/>
      <c r="S27" s="169"/>
      <c r="T27" s="161"/>
      <c r="U27" s="42"/>
      <c r="V27" s="44"/>
    </row>
    <row r="28" spans="1:22" ht="16.5" customHeight="1">
      <c r="A28" s="667"/>
      <c r="B28" s="147"/>
      <c r="C28" s="117"/>
      <c r="D28" s="107" t="s">
        <v>118</v>
      </c>
      <c r="E28" s="12"/>
      <c r="F28" s="13">
        <f aca="true" t="shared" si="4" ref="F28:S28">SUM(F22:F27)</f>
        <v>6650</v>
      </c>
      <c r="G28" s="15">
        <f t="shared" si="4"/>
        <v>0</v>
      </c>
      <c r="H28" s="14">
        <f t="shared" si="4"/>
        <v>200</v>
      </c>
      <c r="I28" s="15">
        <f t="shared" si="4"/>
        <v>0</v>
      </c>
      <c r="J28" s="14">
        <f t="shared" si="4"/>
        <v>3850</v>
      </c>
      <c r="K28" s="15">
        <f t="shared" si="4"/>
        <v>0</v>
      </c>
      <c r="L28" s="14">
        <f t="shared" si="4"/>
        <v>500</v>
      </c>
      <c r="M28" s="15">
        <f t="shared" si="4"/>
        <v>0</v>
      </c>
      <c r="N28" s="14">
        <f t="shared" si="4"/>
        <v>400</v>
      </c>
      <c r="O28" s="15">
        <f t="shared" si="4"/>
        <v>0</v>
      </c>
      <c r="P28" s="14">
        <f t="shared" si="4"/>
        <v>1500</v>
      </c>
      <c r="Q28" s="15">
        <f t="shared" si="4"/>
        <v>0</v>
      </c>
      <c r="R28" s="14">
        <f t="shared" si="4"/>
        <v>150</v>
      </c>
      <c r="S28" s="15">
        <f t="shared" si="4"/>
        <v>0</v>
      </c>
      <c r="T28" s="433"/>
      <c r="U28" s="17">
        <f>SUM(U22:U27)</f>
        <v>50</v>
      </c>
      <c r="V28" s="15">
        <f>SUM(V22:V27)</f>
        <v>0</v>
      </c>
    </row>
    <row r="29" spans="1:22" ht="3.75" customHeight="1">
      <c r="A29" s="11"/>
      <c r="B29" s="21"/>
      <c r="C29" s="12"/>
      <c r="D29" s="12"/>
      <c r="E29" s="12"/>
      <c r="F29" s="22"/>
      <c r="G29" s="23"/>
      <c r="H29" s="24"/>
      <c r="I29" s="23"/>
      <c r="J29" s="24"/>
      <c r="K29" s="23"/>
      <c r="L29" s="24"/>
      <c r="M29" s="23"/>
      <c r="N29" s="24"/>
      <c r="O29" s="23"/>
      <c r="P29" s="24"/>
      <c r="Q29" s="23"/>
      <c r="R29" s="24"/>
      <c r="S29" s="23"/>
      <c r="T29" s="210"/>
      <c r="U29" s="24"/>
      <c r="V29" s="26"/>
    </row>
    <row r="30" spans="1:22" ht="16.5" customHeight="1">
      <c r="A30" s="668" t="s">
        <v>63</v>
      </c>
      <c r="B30" s="688" t="s">
        <v>250</v>
      </c>
      <c r="C30" s="108"/>
      <c r="D30" s="1" t="s">
        <v>432</v>
      </c>
      <c r="E30" s="1"/>
      <c r="F30" s="359">
        <f aca="true" t="shared" si="5" ref="F30:G36">H30+J30+L30+N30+P30+R30+U30</f>
        <v>2050</v>
      </c>
      <c r="G30" s="53">
        <f t="shared" si="5"/>
        <v>0</v>
      </c>
      <c r="H30" s="350">
        <v>100</v>
      </c>
      <c r="I30" s="169"/>
      <c r="J30" s="54">
        <v>1950</v>
      </c>
      <c r="K30" s="167"/>
      <c r="L30" s="54"/>
      <c r="M30" s="167"/>
      <c r="N30" s="54"/>
      <c r="O30" s="167"/>
      <c r="P30" s="54"/>
      <c r="Q30" s="167"/>
      <c r="R30" s="54"/>
      <c r="S30" s="167"/>
      <c r="T30" s="74"/>
      <c r="U30" s="56"/>
      <c r="V30" s="167"/>
    </row>
    <row r="31" spans="1:22" ht="16.5" customHeight="1">
      <c r="A31" s="669"/>
      <c r="B31" s="767"/>
      <c r="C31" s="18"/>
      <c r="D31" s="213" t="s">
        <v>443</v>
      </c>
      <c r="E31" s="2"/>
      <c r="F31" s="359">
        <f t="shared" si="5"/>
        <v>2200</v>
      </c>
      <c r="G31" s="44">
        <f t="shared" si="5"/>
        <v>0</v>
      </c>
      <c r="H31" s="41"/>
      <c r="I31" s="169"/>
      <c r="J31" s="41"/>
      <c r="K31" s="169"/>
      <c r="L31" s="314">
        <v>200</v>
      </c>
      <c r="M31" s="169"/>
      <c r="N31" s="41">
        <v>200</v>
      </c>
      <c r="O31" s="169"/>
      <c r="P31" s="41">
        <v>1700</v>
      </c>
      <c r="Q31" s="169"/>
      <c r="R31" s="314">
        <v>100</v>
      </c>
      <c r="S31" s="169"/>
      <c r="T31" s="130"/>
      <c r="U31" s="42"/>
      <c r="V31" s="169"/>
    </row>
    <row r="32" spans="1:22" ht="16.5" customHeight="1">
      <c r="A32" s="669"/>
      <c r="B32" s="767"/>
      <c r="C32" s="18"/>
      <c r="D32" s="2" t="s">
        <v>482</v>
      </c>
      <c r="E32" s="2"/>
      <c r="F32" s="359">
        <f t="shared" si="5"/>
        <v>650</v>
      </c>
      <c r="G32" s="44">
        <f t="shared" si="5"/>
        <v>0</v>
      </c>
      <c r="H32" s="41"/>
      <c r="I32" s="169"/>
      <c r="J32" s="314">
        <v>450</v>
      </c>
      <c r="K32" s="169"/>
      <c r="L32" s="41">
        <v>50</v>
      </c>
      <c r="M32" s="169"/>
      <c r="N32" s="41">
        <v>50</v>
      </c>
      <c r="O32" s="169"/>
      <c r="P32" s="41">
        <v>100</v>
      </c>
      <c r="Q32" s="169"/>
      <c r="R32" s="41"/>
      <c r="S32" s="169"/>
      <c r="T32" s="130"/>
      <c r="U32" s="42"/>
      <c r="V32" s="169"/>
    </row>
    <row r="33" spans="1:22" ht="16.5" customHeight="1">
      <c r="A33" s="669"/>
      <c r="B33" s="768"/>
      <c r="C33" s="18"/>
      <c r="D33" s="2" t="s">
        <v>434</v>
      </c>
      <c r="E33" s="2"/>
      <c r="F33" s="359">
        <f t="shared" si="5"/>
        <v>1050</v>
      </c>
      <c r="G33" s="44">
        <f t="shared" si="5"/>
        <v>0</v>
      </c>
      <c r="H33" s="41"/>
      <c r="I33" s="169"/>
      <c r="J33" s="314">
        <v>800</v>
      </c>
      <c r="K33" s="169"/>
      <c r="L33" s="41">
        <v>50</v>
      </c>
      <c r="M33" s="169"/>
      <c r="N33" s="41">
        <v>50</v>
      </c>
      <c r="O33" s="169"/>
      <c r="P33" s="314">
        <v>100</v>
      </c>
      <c r="Q33" s="169"/>
      <c r="R33" s="41">
        <v>50</v>
      </c>
      <c r="S33" s="169"/>
      <c r="U33" s="42"/>
      <c r="V33" s="169"/>
    </row>
    <row r="34" spans="1:22" ht="16.5" customHeight="1">
      <c r="A34" s="669"/>
      <c r="B34" s="131" t="s">
        <v>61</v>
      </c>
      <c r="C34" s="18"/>
      <c r="D34" s="2" t="s">
        <v>55</v>
      </c>
      <c r="E34" s="2"/>
      <c r="F34" s="57">
        <f t="shared" si="5"/>
        <v>1550</v>
      </c>
      <c r="G34" s="44">
        <f t="shared" si="5"/>
        <v>0</v>
      </c>
      <c r="H34" s="41"/>
      <c r="I34" s="169"/>
      <c r="J34" s="41">
        <v>1150</v>
      </c>
      <c r="K34" s="169"/>
      <c r="L34" s="41">
        <v>50</v>
      </c>
      <c r="M34" s="169"/>
      <c r="N34" s="41">
        <v>50</v>
      </c>
      <c r="O34" s="169"/>
      <c r="P34" s="41">
        <v>250</v>
      </c>
      <c r="Q34" s="169"/>
      <c r="R34" s="41">
        <v>50</v>
      </c>
      <c r="S34" s="169"/>
      <c r="T34" s="130"/>
      <c r="U34" s="42"/>
      <c r="V34" s="169"/>
    </row>
    <row r="35" spans="1:22" ht="16.5" customHeight="1">
      <c r="A35" s="669"/>
      <c r="B35" s="695" t="s">
        <v>62</v>
      </c>
      <c r="C35" s="18"/>
      <c r="D35" s="2" t="s">
        <v>43</v>
      </c>
      <c r="E35" s="2"/>
      <c r="F35" s="57">
        <f t="shared" si="5"/>
        <v>500</v>
      </c>
      <c r="G35" s="44">
        <f t="shared" si="5"/>
        <v>0</v>
      </c>
      <c r="H35" s="41"/>
      <c r="I35" s="169"/>
      <c r="J35" s="41">
        <v>350</v>
      </c>
      <c r="K35" s="169"/>
      <c r="L35" s="41">
        <v>50</v>
      </c>
      <c r="M35" s="169"/>
      <c r="N35" s="41">
        <v>50</v>
      </c>
      <c r="O35" s="169"/>
      <c r="P35" s="41">
        <v>50</v>
      </c>
      <c r="Q35" s="169"/>
      <c r="R35" s="41"/>
      <c r="S35" s="169"/>
      <c r="T35" s="130"/>
      <c r="U35" s="42"/>
      <c r="V35" s="169"/>
    </row>
    <row r="36" spans="1:22" ht="16.5" customHeight="1">
      <c r="A36" s="669"/>
      <c r="B36" s="769"/>
      <c r="C36" s="18"/>
      <c r="D36" s="141" t="s">
        <v>458</v>
      </c>
      <c r="E36" s="2"/>
      <c r="F36" s="57">
        <f t="shared" si="5"/>
        <v>450</v>
      </c>
      <c r="G36" s="44">
        <f t="shared" si="5"/>
        <v>0</v>
      </c>
      <c r="H36" s="41"/>
      <c r="I36" s="169"/>
      <c r="J36" s="41">
        <v>350</v>
      </c>
      <c r="K36" s="169"/>
      <c r="L36" s="41">
        <v>50</v>
      </c>
      <c r="M36" s="169"/>
      <c r="N36" s="41"/>
      <c r="O36" s="169"/>
      <c r="P36" s="41">
        <v>50</v>
      </c>
      <c r="Q36" s="169"/>
      <c r="R36" s="41"/>
      <c r="S36" s="169"/>
      <c r="T36" s="130"/>
      <c r="U36" s="42"/>
      <c r="V36" s="169"/>
    </row>
    <row r="37" spans="1:22" s="154" customFormat="1" ht="16.5" customHeight="1">
      <c r="A37" s="667"/>
      <c r="B37" s="191"/>
      <c r="C37" s="117"/>
      <c r="D37" s="107" t="s">
        <v>118</v>
      </c>
      <c r="E37" s="12"/>
      <c r="F37" s="13">
        <f aca="true" t="shared" si="6" ref="F37:S37">SUM(F30:F36)</f>
        <v>8450</v>
      </c>
      <c r="G37" s="15">
        <f t="shared" si="6"/>
        <v>0</v>
      </c>
      <c r="H37" s="14">
        <f t="shared" si="6"/>
        <v>100</v>
      </c>
      <c r="I37" s="15">
        <f t="shared" si="6"/>
        <v>0</v>
      </c>
      <c r="J37" s="14">
        <f t="shared" si="6"/>
        <v>5050</v>
      </c>
      <c r="K37" s="15">
        <f t="shared" si="6"/>
        <v>0</v>
      </c>
      <c r="L37" s="14">
        <f t="shared" si="6"/>
        <v>450</v>
      </c>
      <c r="M37" s="15">
        <f t="shared" si="6"/>
        <v>0</v>
      </c>
      <c r="N37" s="14">
        <f t="shared" si="6"/>
        <v>400</v>
      </c>
      <c r="O37" s="15">
        <f t="shared" si="6"/>
        <v>0</v>
      </c>
      <c r="P37" s="14">
        <f t="shared" si="6"/>
        <v>2250</v>
      </c>
      <c r="Q37" s="15">
        <f t="shared" si="6"/>
        <v>0</v>
      </c>
      <c r="R37" s="14">
        <f t="shared" si="6"/>
        <v>200</v>
      </c>
      <c r="S37" s="15">
        <f t="shared" si="6"/>
        <v>0</v>
      </c>
      <c r="T37" s="16"/>
      <c r="U37" s="17">
        <f>SUM(U30:U36)</f>
        <v>0</v>
      </c>
      <c r="V37" s="15">
        <f>SUM(V30:V36)</f>
        <v>0</v>
      </c>
    </row>
    <row r="38" spans="1:22" ht="16.5" customHeight="1">
      <c r="A38" s="119" t="s">
        <v>236</v>
      </c>
      <c r="B38" s="104"/>
      <c r="C38" s="110"/>
      <c r="E38" s="110"/>
      <c r="F38" s="150"/>
      <c r="G38" s="151"/>
      <c r="H38" s="152"/>
      <c r="I38" s="151"/>
      <c r="J38" s="176"/>
      <c r="L38" s="176" t="s">
        <v>211</v>
      </c>
      <c r="N38" s="51"/>
      <c r="O38" s="176" t="s">
        <v>437</v>
      </c>
      <c r="P38" s="176"/>
      <c r="R38" s="176"/>
      <c r="S38" s="176" t="s">
        <v>433</v>
      </c>
      <c r="T38" s="153"/>
      <c r="U38" s="152"/>
      <c r="V38" s="151"/>
    </row>
    <row r="39" spans="1:19" ht="14.25">
      <c r="A39" s="521" t="s">
        <v>321</v>
      </c>
      <c r="B39" s="521"/>
      <c r="C39" s="521"/>
      <c r="D39" s="521"/>
      <c r="E39" s="521"/>
      <c r="F39" s="522"/>
      <c r="G39" s="523"/>
      <c r="H39" s="522"/>
      <c r="I39" s="523"/>
      <c r="J39" s="521"/>
      <c r="K39" s="523"/>
      <c r="L39" s="176" t="s">
        <v>246</v>
      </c>
      <c r="N39" s="51"/>
      <c r="O39" s="176" t="s">
        <v>438</v>
      </c>
      <c r="P39" s="176"/>
      <c r="Q39" s="50"/>
      <c r="S39" s="176" t="s">
        <v>436</v>
      </c>
    </row>
    <row r="40" spans="1:21" ht="14.25">
      <c r="A40" s="757" t="s">
        <v>521</v>
      </c>
      <c r="B40" s="757"/>
      <c r="C40" s="757"/>
      <c r="D40" s="757"/>
      <c r="E40" s="757"/>
      <c r="F40" s="757"/>
      <c r="G40" s="757"/>
      <c r="H40" s="757"/>
      <c r="I40" s="757"/>
      <c r="J40" s="757"/>
      <c r="K40" s="757"/>
      <c r="L40" s="176" t="s">
        <v>435</v>
      </c>
      <c r="N40" s="375"/>
      <c r="P40" s="176"/>
      <c r="R40" s="375"/>
      <c r="U40" s="375"/>
    </row>
    <row r="41" spans="4:22" ht="14.25">
      <c r="D41" s="85"/>
      <c r="F41" s="375"/>
      <c r="H41" s="375"/>
      <c r="J41" s="375"/>
      <c r="L41" s="375"/>
      <c r="N41" s="375"/>
      <c r="P41" s="375"/>
      <c r="R41" s="375"/>
      <c r="U41" s="375"/>
      <c r="V41" s="27"/>
    </row>
    <row r="43" ht="14.25">
      <c r="A43" s="439"/>
    </row>
  </sheetData>
  <sheetProtection/>
  <mergeCells count="46">
    <mergeCell ref="K16:K17"/>
    <mergeCell ref="J16:J17"/>
    <mergeCell ref="I16:I17"/>
    <mergeCell ref="H16:H17"/>
    <mergeCell ref="D16:D17"/>
    <mergeCell ref="F16:F17"/>
    <mergeCell ref="G16:G17"/>
    <mergeCell ref="B22:B26"/>
    <mergeCell ref="A30:A37"/>
    <mergeCell ref="A22:A28"/>
    <mergeCell ref="B30:B33"/>
    <mergeCell ref="B35:B36"/>
    <mergeCell ref="A7:A20"/>
    <mergeCell ref="B7:B18"/>
    <mergeCell ref="S1:V1"/>
    <mergeCell ref="O2:O3"/>
    <mergeCell ref="S16:S17"/>
    <mergeCell ref="R16:R17"/>
    <mergeCell ref="Q16:Q17"/>
    <mergeCell ref="P16:P17"/>
    <mergeCell ref="T4:V4"/>
    <mergeCell ref="T5:U5"/>
    <mergeCell ref="H4:I4"/>
    <mergeCell ref="J4:K4"/>
    <mergeCell ref="R4:S4"/>
    <mergeCell ref="P4:Q4"/>
    <mergeCell ref="Q3:R3"/>
    <mergeCell ref="S2:V3"/>
    <mergeCell ref="Q2:R2"/>
    <mergeCell ref="A2:B2"/>
    <mergeCell ref="F1:H1"/>
    <mergeCell ref="M1:N1"/>
    <mergeCell ref="C2:H3"/>
    <mergeCell ref="I2:K3"/>
    <mergeCell ref="L2:N3"/>
    <mergeCell ref="I1:K1"/>
    <mergeCell ref="A40:K40"/>
    <mergeCell ref="A4:B5"/>
    <mergeCell ref="N4:O4"/>
    <mergeCell ref="L4:M4"/>
    <mergeCell ref="F4:G5"/>
    <mergeCell ref="C4:E5"/>
    <mergeCell ref="O16:O17"/>
    <mergeCell ref="N16:N17"/>
    <mergeCell ref="M16:M17"/>
    <mergeCell ref="L16:L17"/>
  </mergeCells>
  <conditionalFormatting sqref="K18:K19 M18:M19 O18:O19 Q18:Q19 S18:S19 V7:V19 S7:S16 Q7:Q16 O7:O16 M7:M16 K7:K16 I7:I16 I18:I19">
    <cfRule type="expression" priority="5" dxfId="0" stopIfTrue="1">
      <formula>H7&lt;I7</formula>
    </cfRule>
  </conditionalFormatting>
  <conditionalFormatting sqref="I22:I27 K22:K27 M22:M27 O22:O27 Q22:Q27 S22:S27 V22:V27">
    <cfRule type="expression" priority="2" dxfId="0" stopIfTrue="1">
      <formula>H22&lt;I22</formula>
    </cfRule>
  </conditionalFormatting>
  <conditionalFormatting sqref="G30:G36 I30:I36 K30:K36 M30:M36 O30:O36 Q30:Q36 S30:S36 V30:V36">
    <cfRule type="expression" priority="1" dxfId="0" stopIfTrue="1">
      <formula>F30&lt;G30</formula>
    </cfRule>
  </conditionalFormatting>
  <dataValidations count="1">
    <dataValidation allowBlank="1" showInputMessage="1" showErrorMessage="1" imeMode="off" sqref="F7:S37 U16:V28"/>
  </dataValidations>
  <printOptions horizontalCentered="1"/>
  <pageMargins left="0.3937007874015748" right="0.1968503937007874" top="0.1968503937007874" bottom="0.3937007874015748"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14.xml><?xml version="1.0" encoding="utf-8"?>
<worksheet xmlns="http://schemas.openxmlformats.org/spreadsheetml/2006/main" xmlns:r="http://schemas.openxmlformats.org/officeDocument/2006/relationships">
  <dimension ref="A1:V39"/>
  <sheetViews>
    <sheetView showGridLines="0" showZeros="0" zoomScaleSheetLayoutView="100" zoomScalePageLayoutView="0" workbookViewId="0" topLeftCell="A1">
      <selection activeCell="C2" sqref="C2:H3"/>
    </sheetView>
  </sheetViews>
  <sheetFormatPr defaultColWidth="9.00390625" defaultRowHeight="13.5"/>
  <cols>
    <col min="1" max="1" width="4.1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7.50390625" style="50" customWidth="1"/>
    <col min="9" max="9" width="8.375" style="51" customWidth="1"/>
    <col min="10" max="10" width="7.00390625" style="50" customWidth="1"/>
    <col min="11" max="11" width="8.375" style="51" customWidth="1"/>
    <col min="12" max="12" width="7.00390625" style="50" customWidth="1"/>
    <col min="13" max="13" width="8.375" style="51" customWidth="1"/>
    <col min="14" max="14" width="7.25390625" style="50" customWidth="1"/>
    <col min="15" max="15" width="8.375" style="51" customWidth="1"/>
    <col min="16" max="16" width="7.00390625" style="50" customWidth="1"/>
    <col min="17" max="17" width="8.375" style="51" customWidth="1"/>
    <col min="18" max="18" width="6.75390625" style="50" customWidth="1"/>
    <col min="19" max="19" width="8.375" style="51" customWidth="1"/>
    <col min="20" max="20" width="3.875" style="49" customWidth="1"/>
    <col min="21" max="21" width="4.375" style="50" customWidth="1"/>
    <col min="22" max="22" width="7.25390625" style="51" customWidth="1"/>
    <col min="23" max="23" width="3.625" style="52" customWidth="1"/>
    <col min="24" max="16384" width="9.00390625" style="52" customWidth="1"/>
  </cols>
  <sheetData>
    <row r="1" spans="1:22" ht="13.5" customHeight="1">
      <c r="A1" s="52" t="s">
        <v>48</v>
      </c>
      <c r="C1" s="79"/>
      <c r="D1" s="80" t="s">
        <v>71</v>
      </c>
      <c r="E1" s="80"/>
      <c r="F1" s="634">
        <f>'郡山市１'!F1</f>
        <v>0</v>
      </c>
      <c r="G1" s="635"/>
      <c r="H1" s="636"/>
      <c r="I1" s="657" t="s">
        <v>4</v>
      </c>
      <c r="J1" s="658"/>
      <c r="K1" s="659"/>
      <c r="L1" s="81" t="s">
        <v>86</v>
      </c>
      <c r="M1" s="637">
        <f>'郡山市１'!M1</f>
        <v>0</v>
      </c>
      <c r="N1" s="638"/>
      <c r="O1" s="82" t="s">
        <v>1</v>
      </c>
      <c r="P1" s="83" t="s">
        <v>6</v>
      </c>
      <c r="Q1" s="70"/>
      <c r="R1" s="84"/>
      <c r="S1" s="603" t="s">
        <v>70</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G14+G24+G33</f>
        <v>0</v>
      </c>
      <c r="R3" s="583"/>
      <c r="S3" s="631"/>
      <c r="T3" s="632"/>
      <c r="U3" s="632"/>
      <c r="V3" s="633"/>
    </row>
    <row r="4" spans="1:22" s="129" customFormat="1" ht="18" customHeight="1">
      <c r="A4" s="574" t="s">
        <v>47</v>
      </c>
      <c r="B4" s="575"/>
      <c r="C4" s="574" t="s">
        <v>49</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8" customHeight="1">
      <c r="A5" s="576"/>
      <c r="B5" s="577"/>
      <c r="C5" s="576"/>
      <c r="D5" s="599"/>
      <c r="E5" s="600"/>
      <c r="F5" s="602"/>
      <c r="G5" s="577"/>
      <c r="H5" s="91" t="s">
        <v>50</v>
      </c>
      <c r="I5" s="92" t="s">
        <v>40</v>
      </c>
      <c r="J5" s="91" t="s">
        <v>16</v>
      </c>
      <c r="K5" s="92" t="s">
        <v>40</v>
      </c>
      <c r="L5" s="91" t="s">
        <v>16</v>
      </c>
      <c r="M5" s="92" t="s">
        <v>40</v>
      </c>
      <c r="N5" s="91" t="s">
        <v>16</v>
      </c>
      <c r="O5" s="92" t="s">
        <v>40</v>
      </c>
      <c r="P5" s="91" t="s">
        <v>16</v>
      </c>
      <c r="Q5" s="92" t="s">
        <v>40</v>
      </c>
      <c r="R5" s="91" t="s">
        <v>16</v>
      </c>
      <c r="S5" s="92" t="s">
        <v>40</v>
      </c>
      <c r="T5" s="626" t="s">
        <v>16</v>
      </c>
      <c r="U5" s="627"/>
      <c r="V5" s="93" t="s">
        <v>354</v>
      </c>
    </row>
    <row r="6" spans="1:22" ht="16.5" customHeight="1">
      <c r="A6" s="686" t="s">
        <v>244</v>
      </c>
      <c r="B6" s="784" t="s">
        <v>245</v>
      </c>
      <c r="C6" s="108"/>
      <c r="D6" s="1" t="s">
        <v>280</v>
      </c>
      <c r="E6" s="1"/>
      <c r="F6" s="183">
        <f aca="true" t="shared" si="0" ref="F6:F32">H6+J6+L6+N6+P6+R6+U6</f>
        <v>2400</v>
      </c>
      <c r="G6" s="53">
        <f aca="true" t="shared" si="1" ref="G6:G32">I6+K6+M6+O6+Q6+S6+V6</f>
        <v>0</v>
      </c>
      <c r="H6" s="350">
        <v>200</v>
      </c>
      <c r="I6" s="167"/>
      <c r="J6" s="350">
        <v>2000</v>
      </c>
      <c r="K6" s="167"/>
      <c r="L6" s="54"/>
      <c r="M6" s="167"/>
      <c r="N6" s="54"/>
      <c r="O6" s="167"/>
      <c r="P6" s="54"/>
      <c r="Q6" s="167"/>
      <c r="R6" s="54">
        <v>150</v>
      </c>
      <c r="S6" s="167"/>
      <c r="T6" s="55" t="s">
        <v>68</v>
      </c>
      <c r="U6" s="56">
        <v>50</v>
      </c>
      <c r="V6" s="167"/>
    </row>
    <row r="7" spans="1:22" ht="16.5" customHeight="1">
      <c r="A7" s="687"/>
      <c r="B7" s="785"/>
      <c r="C7" s="18"/>
      <c r="D7" s="2" t="s">
        <v>185</v>
      </c>
      <c r="E7" s="2"/>
      <c r="F7" s="359">
        <f t="shared" si="0"/>
        <v>2900</v>
      </c>
      <c r="G7" s="44">
        <f t="shared" si="1"/>
        <v>0</v>
      </c>
      <c r="H7" s="41">
        <v>300</v>
      </c>
      <c r="I7" s="169"/>
      <c r="J7" s="314">
        <v>2500</v>
      </c>
      <c r="K7" s="169"/>
      <c r="L7" s="41"/>
      <c r="M7" s="169"/>
      <c r="N7" s="41"/>
      <c r="O7" s="169"/>
      <c r="P7" s="41"/>
      <c r="Q7" s="169"/>
      <c r="R7" s="314">
        <v>100</v>
      </c>
      <c r="S7" s="169"/>
      <c r="T7" s="55"/>
      <c r="U7" s="42"/>
      <c r="V7" s="169"/>
    </row>
    <row r="8" spans="1:22" ht="16.5" customHeight="1">
      <c r="A8" s="687"/>
      <c r="B8" s="785"/>
      <c r="C8" s="18"/>
      <c r="D8" s="2" t="s">
        <v>207</v>
      </c>
      <c r="E8" s="19"/>
      <c r="F8" s="359">
        <f>H8+J8+L8+N8+P8+R8+U8</f>
        <v>3200</v>
      </c>
      <c r="G8" s="44">
        <f t="shared" si="1"/>
        <v>0</v>
      </c>
      <c r="H8" s="41"/>
      <c r="I8" s="169"/>
      <c r="J8" s="41"/>
      <c r="K8" s="169"/>
      <c r="L8" s="41"/>
      <c r="M8" s="169"/>
      <c r="N8" s="41">
        <v>650</v>
      </c>
      <c r="O8" s="169"/>
      <c r="P8" s="314">
        <v>2550</v>
      </c>
      <c r="Q8" s="169"/>
      <c r="R8" s="41"/>
      <c r="S8" s="169"/>
      <c r="T8" s="43"/>
      <c r="U8" s="42"/>
      <c r="V8" s="169"/>
    </row>
    <row r="9" spans="1:22" ht="16.5" customHeight="1">
      <c r="A9" s="687"/>
      <c r="B9" s="786"/>
      <c r="C9" s="94"/>
      <c r="D9" s="105" t="s">
        <v>509</v>
      </c>
      <c r="E9" s="105"/>
      <c r="F9" s="359">
        <f>L9+P9</f>
        <v>3250</v>
      </c>
      <c r="G9" s="58">
        <f t="shared" si="1"/>
        <v>0</v>
      </c>
      <c r="H9" s="59"/>
      <c r="I9" s="195"/>
      <c r="J9" s="59"/>
      <c r="K9" s="195"/>
      <c r="L9" s="368">
        <v>1050</v>
      </c>
      <c r="M9" s="195"/>
      <c r="N9" s="59"/>
      <c r="O9" s="195"/>
      <c r="P9" s="368">
        <v>2200</v>
      </c>
      <c r="Q9" s="195"/>
      <c r="R9" s="59"/>
      <c r="S9" s="195"/>
      <c r="T9" s="60"/>
      <c r="U9" s="61"/>
      <c r="V9" s="195"/>
    </row>
    <row r="10" spans="1:22" ht="16.5" customHeight="1">
      <c r="A10" s="687"/>
      <c r="B10" s="787" t="s">
        <v>233</v>
      </c>
      <c r="C10" s="18"/>
      <c r="D10" s="2" t="s">
        <v>483</v>
      </c>
      <c r="E10" s="2"/>
      <c r="F10" s="359">
        <f aca="true" t="shared" si="2" ref="F10:G13">H10+J10+L10+N10+P10+R10+U10</f>
        <v>2400</v>
      </c>
      <c r="G10" s="44">
        <f t="shared" si="2"/>
        <v>0</v>
      </c>
      <c r="H10" s="41">
        <v>100</v>
      </c>
      <c r="I10" s="169"/>
      <c r="J10" s="314">
        <v>2200</v>
      </c>
      <c r="K10" s="169"/>
      <c r="L10" s="41"/>
      <c r="M10" s="169"/>
      <c r="N10" s="41"/>
      <c r="O10" s="169"/>
      <c r="P10" s="41"/>
      <c r="Q10" s="169"/>
      <c r="R10" s="41">
        <v>100</v>
      </c>
      <c r="S10" s="169"/>
      <c r="T10" s="63"/>
      <c r="U10" s="42"/>
      <c r="V10" s="169"/>
    </row>
    <row r="11" spans="1:22" ht="16.5" customHeight="1">
      <c r="A11" s="687"/>
      <c r="B11" s="788"/>
      <c r="C11" s="18"/>
      <c r="D11" s="2" t="s">
        <v>484</v>
      </c>
      <c r="E11" s="2"/>
      <c r="F11" s="57">
        <f t="shared" si="2"/>
        <v>1500</v>
      </c>
      <c r="G11" s="44">
        <f t="shared" si="2"/>
        <v>0</v>
      </c>
      <c r="H11" s="41"/>
      <c r="I11" s="169"/>
      <c r="J11" s="41"/>
      <c r="K11" s="169"/>
      <c r="L11" s="41">
        <v>250</v>
      </c>
      <c r="M11" s="169"/>
      <c r="N11" s="41">
        <v>200</v>
      </c>
      <c r="O11" s="169"/>
      <c r="P11" s="41">
        <v>1050</v>
      </c>
      <c r="Q11" s="169"/>
      <c r="R11" s="41"/>
      <c r="S11" s="169"/>
      <c r="T11" s="63"/>
      <c r="U11" s="42"/>
      <c r="V11" s="169"/>
    </row>
    <row r="12" spans="1:22" ht="16.5" customHeight="1">
      <c r="A12" s="687"/>
      <c r="B12" s="230" t="s">
        <v>234</v>
      </c>
      <c r="C12" s="18"/>
      <c r="D12" s="2" t="s">
        <v>485</v>
      </c>
      <c r="E12" s="2"/>
      <c r="F12" s="57">
        <f t="shared" si="2"/>
        <v>1000</v>
      </c>
      <c r="G12" s="44">
        <f t="shared" si="2"/>
        <v>0</v>
      </c>
      <c r="H12" s="41">
        <v>0</v>
      </c>
      <c r="I12" s="169">
        <v>0</v>
      </c>
      <c r="J12" s="41">
        <v>550</v>
      </c>
      <c r="K12" s="169"/>
      <c r="L12" s="41">
        <v>50</v>
      </c>
      <c r="M12" s="169"/>
      <c r="N12" s="41">
        <v>50</v>
      </c>
      <c r="O12" s="169"/>
      <c r="P12" s="41">
        <v>350</v>
      </c>
      <c r="Q12" s="169"/>
      <c r="R12" s="41"/>
      <c r="S12" s="169"/>
      <c r="T12" s="63"/>
      <c r="U12" s="42"/>
      <c r="V12" s="169"/>
    </row>
    <row r="13" spans="1:22" ht="16.5" customHeight="1">
      <c r="A13" s="687"/>
      <c r="B13" s="189" t="s">
        <v>235</v>
      </c>
      <c r="C13" s="94"/>
      <c r="D13" s="105" t="s">
        <v>44</v>
      </c>
      <c r="E13" s="105"/>
      <c r="F13" s="184">
        <f t="shared" si="2"/>
        <v>350</v>
      </c>
      <c r="G13" s="58">
        <f t="shared" si="2"/>
        <v>0</v>
      </c>
      <c r="H13" s="59"/>
      <c r="I13" s="195"/>
      <c r="J13" s="59">
        <v>250</v>
      </c>
      <c r="K13" s="195"/>
      <c r="L13" s="59">
        <v>0</v>
      </c>
      <c r="M13" s="195"/>
      <c r="N13" s="59">
        <v>50</v>
      </c>
      <c r="O13" s="195"/>
      <c r="P13" s="59">
        <v>50</v>
      </c>
      <c r="Q13" s="195"/>
      <c r="R13" s="59"/>
      <c r="S13" s="195"/>
      <c r="T13" s="64"/>
      <c r="U13" s="61"/>
      <c r="V13" s="195"/>
    </row>
    <row r="14" spans="1:22" ht="16.5" customHeight="1">
      <c r="A14" s="701"/>
      <c r="B14" s="106"/>
      <c r="C14" s="117"/>
      <c r="D14" s="107" t="s">
        <v>118</v>
      </c>
      <c r="E14" s="12"/>
      <c r="F14" s="13">
        <f>SUM(F6:F13)</f>
        <v>17000</v>
      </c>
      <c r="G14" s="15">
        <f>SUM(G6:G13)</f>
        <v>0</v>
      </c>
      <c r="H14" s="14">
        <f>SUM(H6:H13)</f>
        <v>600</v>
      </c>
      <c r="I14" s="15">
        <f>SUM(I6:I13)</f>
        <v>0</v>
      </c>
      <c r="J14" s="14">
        <f aca="true" t="shared" si="3" ref="J14:S14">SUM(J6:J13)</f>
        <v>7500</v>
      </c>
      <c r="K14" s="15">
        <f t="shared" si="3"/>
        <v>0</v>
      </c>
      <c r="L14" s="14">
        <f t="shared" si="3"/>
        <v>1350</v>
      </c>
      <c r="M14" s="15">
        <f t="shared" si="3"/>
        <v>0</v>
      </c>
      <c r="N14" s="14">
        <f t="shared" si="3"/>
        <v>950</v>
      </c>
      <c r="O14" s="15">
        <f t="shared" si="3"/>
        <v>0</v>
      </c>
      <c r="P14" s="14">
        <f t="shared" si="3"/>
        <v>6200</v>
      </c>
      <c r="Q14" s="15">
        <f t="shared" si="3"/>
        <v>0</v>
      </c>
      <c r="R14" s="14">
        <f t="shared" si="3"/>
        <v>350</v>
      </c>
      <c r="S14" s="15">
        <f t="shared" si="3"/>
        <v>0</v>
      </c>
      <c r="T14" s="25"/>
      <c r="U14" s="17">
        <f>SUM(U6:U13)</f>
        <v>50</v>
      </c>
      <c r="V14" s="15">
        <f>SUM(V6:V13)</f>
        <v>0</v>
      </c>
    </row>
    <row r="15" spans="1:22" ht="3" customHeight="1">
      <c r="A15" s="190"/>
      <c r="B15" s="178"/>
      <c r="C15" s="135"/>
      <c r="D15" s="135"/>
      <c r="E15" s="135"/>
      <c r="F15" s="69"/>
      <c r="G15" s="70"/>
      <c r="H15" s="71"/>
      <c r="I15" s="70"/>
      <c r="J15" s="71"/>
      <c r="K15" s="70"/>
      <c r="L15" s="71"/>
      <c r="M15" s="70"/>
      <c r="N15" s="71"/>
      <c r="O15" s="70"/>
      <c r="P15" s="71"/>
      <c r="Q15" s="70"/>
      <c r="R15" s="71"/>
      <c r="S15" s="70"/>
      <c r="T15" s="72"/>
      <c r="U15" s="71"/>
      <c r="V15" s="73"/>
    </row>
    <row r="16" spans="1:22" ht="16.5" customHeight="1">
      <c r="A16" s="665" t="s">
        <v>64</v>
      </c>
      <c r="B16" s="781" t="s">
        <v>97</v>
      </c>
      <c r="C16" s="1"/>
      <c r="D16" s="1" t="s">
        <v>486</v>
      </c>
      <c r="E16" s="1"/>
      <c r="F16" s="349">
        <f t="shared" si="0"/>
        <v>2150</v>
      </c>
      <c r="G16" s="53">
        <f t="shared" si="1"/>
        <v>0</v>
      </c>
      <c r="H16" s="350">
        <v>50</v>
      </c>
      <c r="I16" s="167"/>
      <c r="J16" s="350">
        <v>1450</v>
      </c>
      <c r="K16" s="167"/>
      <c r="L16" s="54">
        <v>150</v>
      </c>
      <c r="M16" s="167"/>
      <c r="N16" s="54">
        <v>100</v>
      </c>
      <c r="O16" s="167"/>
      <c r="P16" s="54">
        <v>350</v>
      </c>
      <c r="Q16" s="167"/>
      <c r="R16" s="54">
        <v>50</v>
      </c>
      <c r="S16" s="167"/>
      <c r="T16" s="74"/>
      <c r="U16" s="56"/>
      <c r="V16" s="167"/>
    </row>
    <row r="17" spans="1:22" ht="16.5" customHeight="1">
      <c r="A17" s="666"/>
      <c r="B17" s="782"/>
      <c r="C17" s="98"/>
      <c r="D17" s="100" t="s">
        <v>208</v>
      </c>
      <c r="E17" s="100"/>
      <c r="F17" s="360">
        <f t="shared" si="0"/>
        <v>1600</v>
      </c>
      <c r="G17" s="75">
        <f t="shared" si="1"/>
        <v>0</v>
      </c>
      <c r="H17" s="76">
        <v>50</v>
      </c>
      <c r="I17" s="169"/>
      <c r="J17" s="76">
        <v>1200</v>
      </c>
      <c r="K17" s="169"/>
      <c r="L17" s="76">
        <v>50</v>
      </c>
      <c r="M17" s="169"/>
      <c r="N17" s="76">
        <v>50</v>
      </c>
      <c r="O17" s="169"/>
      <c r="P17" s="76">
        <v>200</v>
      </c>
      <c r="Q17" s="169"/>
      <c r="R17" s="76">
        <v>50</v>
      </c>
      <c r="S17" s="169"/>
      <c r="T17" s="77"/>
      <c r="U17" s="78"/>
      <c r="V17" s="169"/>
    </row>
    <row r="18" spans="1:22" ht="16.5" customHeight="1">
      <c r="A18" s="666"/>
      <c r="B18" s="783"/>
      <c r="C18" s="18"/>
      <c r="D18" s="2" t="s">
        <v>209</v>
      </c>
      <c r="E18" s="2"/>
      <c r="F18" s="359">
        <f t="shared" si="0"/>
        <v>550</v>
      </c>
      <c r="G18" s="44">
        <f t="shared" si="1"/>
        <v>0</v>
      </c>
      <c r="H18" s="41"/>
      <c r="I18" s="169"/>
      <c r="J18" s="41">
        <v>400</v>
      </c>
      <c r="K18" s="169"/>
      <c r="L18" s="41">
        <v>50</v>
      </c>
      <c r="M18" s="169"/>
      <c r="N18" s="41"/>
      <c r="O18" s="169"/>
      <c r="P18" s="41">
        <v>100</v>
      </c>
      <c r="Q18" s="169"/>
      <c r="R18" s="41">
        <v>0</v>
      </c>
      <c r="S18" s="169"/>
      <c r="T18" s="63"/>
      <c r="U18" s="42"/>
      <c r="V18" s="169"/>
    </row>
    <row r="19" spans="1:22" ht="16.5" customHeight="1">
      <c r="A19" s="666"/>
      <c r="B19" s="101" t="s">
        <v>56</v>
      </c>
      <c r="C19" s="18"/>
      <c r="D19" s="2" t="s">
        <v>510</v>
      </c>
      <c r="E19" s="2"/>
      <c r="F19" s="359">
        <f>H19+J19+L19+N19+P19+R19+U19</f>
        <v>1000</v>
      </c>
      <c r="G19" s="44">
        <f>I19+K19+M19+O19+Q19+S19+V19</f>
        <v>0</v>
      </c>
      <c r="H19" s="41">
        <v>50</v>
      </c>
      <c r="I19" s="169"/>
      <c r="J19" s="41">
        <v>650</v>
      </c>
      <c r="K19" s="169"/>
      <c r="L19" s="41">
        <v>50</v>
      </c>
      <c r="M19" s="169"/>
      <c r="N19" s="41">
        <v>50</v>
      </c>
      <c r="O19" s="169"/>
      <c r="P19" s="41">
        <v>150</v>
      </c>
      <c r="Q19" s="169"/>
      <c r="R19" s="41">
        <v>50</v>
      </c>
      <c r="S19" s="169"/>
      <c r="T19" s="63"/>
      <c r="U19" s="42"/>
      <c r="V19" s="169"/>
    </row>
    <row r="20" spans="1:22" ht="16.5" customHeight="1">
      <c r="A20" s="666"/>
      <c r="B20" s="695" t="s">
        <v>57</v>
      </c>
      <c r="C20" s="18"/>
      <c r="D20" s="2" t="s">
        <v>162</v>
      </c>
      <c r="E20" s="2"/>
      <c r="F20" s="359">
        <f t="shared" si="0"/>
        <v>650</v>
      </c>
      <c r="G20" s="44">
        <f t="shared" si="1"/>
        <v>0</v>
      </c>
      <c r="H20" s="41"/>
      <c r="I20" s="169"/>
      <c r="J20" s="41">
        <v>450</v>
      </c>
      <c r="K20" s="169"/>
      <c r="L20" s="41">
        <v>50</v>
      </c>
      <c r="M20" s="169"/>
      <c r="N20" s="41">
        <v>50</v>
      </c>
      <c r="O20" s="169"/>
      <c r="P20" s="41">
        <v>100</v>
      </c>
      <c r="Q20" s="169"/>
      <c r="R20" s="41"/>
      <c r="S20" s="169"/>
      <c r="T20" s="63"/>
      <c r="U20" s="42"/>
      <c r="V20" s="169"/>
    </row>
    <row r="21" spans="1:22" ht="16.5" customHeight="1">
      <c r="A21" s="666"/>
      <c r="B21" s="745"/>
      <c r="C21" s="18"/>
      <c r="D21" s="2" t="s">
        <v>163</v>
      </c>
      <c r="E21" s="2"/>
      <c r="F21" s="359">
        <f t="shared" si="0"/>
        <v>800</v>
      </c>
      <c r="G21" s="44">
        <f t="shared" si="1"/>
        <v>0</v>
      </c>
      <c r="H21" s="41">
        <v>50</v>
      </c>
      <c r="I21" s="169"/>
      <c r="J21" s="41">
        <v>500</v>
      </c>
      <c r="K21" s="169"/>
      <c r="L21" s="41">
        <v>50</v>
      </c>
      <c r="M21" s="169"/>
      <c r="N21" s="41">
        <v>50</v>
      </c>
      <c r="O21" s="169"/>
      <c r="P21" s="314">
        <v>150</v>
      </c>
      <c r="Q21" s="169"/>
      <c r="R21" s="41"/>
      <c r="S21" s="169"/>
      <c r="T21" s="63"/>
      <c r="U21" s="42"/>
      <c r="V21" s="169"/>
    </row>
    <row r="22" spans="1:22" ht="16.5" customHeight="1">
      <c r="A22" s="666"/>
      <c r="B22" s="745"/>
      <c r="C22" s="18"/>
      <c r="D22" s="2" t="s">
        <v>52</v>
      </c>
      <c r="E22" s="2"/>
      <c r="F22" s="359">
        <f t="shared" si="0"/>
        <v>450</v>
      </c>
      <c r="G22" s="44">
        <f t="shared" si="1"/>
        <v>0</v>
      </c>
      <c r="H22" s="41"/>
      <c r="I22" s="169"/>
      <c r="J22" s="41">
        <v>250</v>
      </c>
      <c r="K22" s="169"/>
      <c r="L22" s="41">
        <v>50</v>
      </c>
      <c r="M22" s="169"/>
      <c r="N22" s="41"/>
      <c r="O22" s="169"/>
      <c r="P22" s="41">
        <v>150</v>
      </c>
      <c r="Q22" s="169"/>
      <c r="R22" s="41"/>
      <c r="S22" s="169"/>
      <c r="T22" s="63"/>
      <c r="U22" s="42"/>
      <c r="V22" s="169"/>
    </row>
    <row r="23" spans="1:22" ht="16.5" customHeight="1">
      <c r="A23" s="666"/>
      <c r="B23" s="689"/>
      <c r="C23" s="18"/>
      <c r="D23" s="2" t="s">
        <v>164</v>
      </c>
      <c r="E23" s="2"/>
      <c r="F23" s="57">
        <f t="shared" si="0"/>
        <v>250</v>
      </c>
      <c r="G23" s="44">
        <f t="shared" si="1"/>
        <v>0</v>
      </c>
      <c r="H23" s="41"/>
      <c r="I23" s="169"/>
      <c r="J23" s="41">
        <v>100</v>
      </c>
      <c r="K23" s="169"/>
      <c r="L23" s="41"/>
      <c r="M23" s="169"/>
      <c r="N23" s="41"/>
      <c r="O23" s="169"/>
      <c r="P23" s="41">
        <v>150</v>
      </c>
      <c r="Q23" s="169"/>
      <c r="R23" s="41"/>
      <c r="S23" s="169"/>
      <c r="T23" s="63"/>
      <c r="U23" s="42"/>
      <c r="V23" s="169"/>
    </row>
    <row r="24" spans="1:22" ht="16.5" customHeight="1">
      <c r="A24" s="667"/>
      <c r="B24" s="191"/>
      <c r="C24" s="117"/>
      <c r="D24" s="107" t="s">
        <v>118</v>
      </c>
      <c r="E24" s="12"/>
      <c r="F24" s="13">
        <f>SUM(F16:F23)</f>
        <v>7450</v>
      </c>
      <c r="G24" s="15">
        <f>SUM(G16:G23)</f>
        <v>0</v>
      </c>
      <c r="H24" s="14">
        <f aca="true" t="shared" si="4" ref="H24:S24">SUM(H16:H23)</f>
        <v>200</v>
      </c>
      <c r="I24" s="15">
        <f t="shared" si="4"/>
        <v>0</v>
      </c>
      <c r="J24" s="14">
        <f t="shared" si="4"/>
        <v>5000</v>
      </c>
      <c r="K24" s="15">
        <f t="shared" si="4"/>
        <v>0</v>
      </c>
      <c r="L24" s="14">
        <f t="shared" si="4"/>
        <v>450</v>
      </c>
      <c r="M24" s="15">
        <f t="shared" si="4"/>
        <v>0</v>
      </c>
      <c r="N24" s="14">
        <f t="shared" si="4"/>
        <v>300</v>
      </c>
      <c r="O24" s="15">
        <f t="shared" si="4"/>
        <v>0</v>
      </c>
      <c r="P24" s="14">
        <f t="shared" si="4"/>
        <v>1350</v>
      </c>
      <c r="Q24" s="15">
        <f t="shared" si="4"/>
        <v>0</v>
      </c>
      <c r="R24" s="14">
        <f t="shared" si="4"/>
        <v>150</v>
      </c>
      <c r="S24" s="15">
        <f t="shared" si="4"/>
        <v>0</v>
      </c>
      <c r="T24" s="16"/>
      <c r="U24" s="17">
        <f>SUM(U16:U23)</f>
        <v>0</v>
      </c>
      <c r="V24" s="15">
        <f>SUM(V16:V23)</f>
        <v>0</v>
      </c>
    </row>
    <row r="25" spans="1:22" ht="3" customHeight="1">
      <c r="A25" s="11"/>
      <c r="B25" s="21"/>
      <c r="C25" s="12"/>
      <c r="D25" s="12"/>
      <c r="E25" s="12"/>
      <c r="F25" s="22"/>
      <c r="G25" s="23"/>
      <c r="H25" s="24"/>
      <c r="I25" s="23"/>
      <c r="J25" s="24"/>
      <c r="K25" s="23"/>
      <c r="L25" s="24"/>
      <c r="M25" s="23"/>
      <c r="N25" s="24"/>
      <c r="O25" s="23"/>
      <c r="P25" s="24"/>
      <c r="Q25" s="23"/>
      <c r="R25" s="24"/>
      <c r="S25" s="23"/>
      <c r="T25" s="25"/>
      <c r="U25" s="24"/>
      <c r="V25" s="26"/>
    </row>
    <row r="26" spans="1:22" ht="16.5" customHeight="1">
      <c r="A26" s="668" t="s">
        <v>101</v>
      </c>
      <c r="B26" s="778" t="s">
        <v>237</v>
      </c>
      <c r="C26" s="98"/>
      <c r="D26" s="100" t="s">
        <v>511</v>
      </c>
      <c r="E26" s="100"/>
      <c r="F26" s="360">
        <f t="shared" si="0"/>
        <v>3000</v>
      </c>
      <c r="G26" s="75">
        <f t="shared" si="1"/>
        <v>0</v>
      </c>
      <c r="H26" s="76">
        <v>100</v>
      </c>
      <c r="I26" s="167"/>
      <c r="J26" s="357">
        <v>2650</v>
      </c>
      <c r="K26" s="167"/>
      <c r="L26" s="357">
        <v>150</v>
      </c>
      <c r="M26" s="167"/>
      <c r="N26" s="76"/>
      <c r="O26" s="167"/>
      <c r="P26" s="76"/>
      <c r="Q26" s="167"/>
      <c r="R26" s="357">
        <v>50</v>
      </c>
      <c r="S26" s="167"/>
      <c r="T26" s="55" t="s">
        <v>68</v>
      </c>
      <c r="U26" s="78">
        <v>50</v>
      </c>
      <c r="V26" s="167"/>
    </row>
    <row r="27" spans="1:22" ht="16.5" customHeight="1">
      <c r="A27" s="776"/>
      <c r="B27" s="779"/>
      <c r="C27" s="18"/>
      <c r="D27" s="236" t="s">
        <v>512</v>
      </c>
      <c r="E27" s="2"/>
      <c r="F27" s="57">
        <f t="shared" si="0"/>
        <v>1100</v>
      </c>
      <c r="G27" s="44">
        <f t="shared" si="1"/>
        <v>0</v>
      </c>
      <c r="H27" s="41"/>
      <c r="I27" s="169"/>
      <c r="J27" s="41"/>
      <c r="K27" s="169"/>
      <c r="L27" s="41"/>
      <c r="M27" s="169"/>
      <c r="N27" s="41">
        <v>250</v>
      </c>
      <c r="O27" s="169"/>
      <c r="P27" s="41">
        <v>850</v>
      </c>
      <c r="Q27" s="169"/>
      <c r="R27" s="41"/>
      <c r="S27" s="169"/>
      <c r="T27" s="63"/>
      <c r="U27" s="42"/>
      <c r="V27" s="169"/>
    </row>
    <row r="28" spans="1:22" ht="16.5" customHeight="1">
      <c r="A28" s="776"/>
      <c r="B28" s="779"/>
      <c r="C28" s="18"/>
      <c r="D28" s="2" t="s">
        <v>513</v>
      </c>
      <c r="E28" s="2"/>
      <c r="F28" s="359">
        <f t="shared" si="0"/>
        <v>2000</v>
      </c>
      <c r="G28" s="44">
        <f t="shared" si="1"/>
        <v>0</v>
      </c>
      <c r="H28" s="41">
        <v>50</v>
      </c>
      <c r="I28" s="169"/>
      <c r="J28" s="41">
        <v>1100</v>
      </c>
      <c r="K28" s="169"/>
      <c r="L28" s="41">
        <v>150</v>
      </c>
      <c r="M28" s="169"/>
      <c r="N28" s="41">
        <v>100</v>
      </c>
      <c r="O28" s="169"/>
      <c r="P28" s="314">
        <v>550</v>
      </c>
      <c r="Q28" s="169"/>
      <c r="R28" s="41">
        <v>50</v>
      </c>
      <c r="S28" s="169"/>
      <c r="T28" s="206"/>
      <c r="U28" s="42"/>
      <c r="V28" s="169"/>
    </row>
    <row r="29" spans="1:22" ht="16.5" customHeight="1">
      <c r="A29" s="776"/>
      <c r="B29" s="780"/>
      <c r="C29" s="18"/>
      <c r="D29" s="2" t="s">
        <v>514</v>
      </c>
      <c r="E29" s="2"/>
      <c r="F29" s="359">
        <f t="shared" si="0"/>
        <v>2100</v>
      </c>
      <c r="G29" s="44">
        <f t="shared" si="1"/>
        <v>0</v>
      </c>
      <c r="H29" s="41">
        <v>50</v>
      </c>
      <c r="I29" s="169"/>
      <c r="J29" s="41">
        <v>1400</v>
      </c>
      <c r="K29" s="169"/>
      <c r="L29" s="314">
        <v>100</v>
      </c>
      <c r="M29" s="169"/>
      <c r="N29" s="41">
        <v>100</v>
      </c>
      <c r="O29" s="169"/>
      <c r="P29" s="41">
        <v>400</v>
      </c>
      <c r="Q29" s="169"/>
      <c r="R29" s="41">
        <v>50</v>
      </c>
      <c r="S29" s="169"/>
      <c r="T29" s="63"/>
      <c r="U29" s="42"/>
      <c r="V29" s="169"/>
    </row>
    <row r="30" spans="1:22" ht="16.5" customHeight="1">
      <c r="A30" s="776"/>
      <c r="B30" s="131" t="s">
        <v>58</v>
      </c>
      <c r="C30" s="18"/>
      <c r="D30" s="2" t="s">
        <v>53</v>
      </c>
      <c r="E30" s="2"/>
      <c r="F30" s="359">
        <f t="shared" si="0"/>
        <v>600</v>
      </c>
      <c r="G30" s="44">
        <f t="shared" si="1"/>
        <v>0</v>
      </c>
      <c r="H30" s="41">
        <v>0</v>
      </c>
      <c r="I30" s="169"/>
      <c r="J30" s="314">
        <v>400</v>
      </c>
      <c r="K30" s="169"/>
      <c r="L30" s="525">
        <v>50</v>
      </c>
      <c r="M30" s="169"/>
      <c r="N30" s="41">
        <v>50</v>
      </c>
      <c r="O30" s="169"/>
      <c r="P30" s="41">
        <v>100</v>
      </c>
      <c r="Q30" s="169"/>
      <c r="R30" s="41"/>
      <c r="S30" s="169"/>
      <c r="T30" s="55"/>
      <c r="U30" s="42"/>
      <c r="V30" s="169"/>
    </row>
    <row r="31" spans="1:22" ht="16.5" customHeight="1">
      <c r="A31" s="776"/>
      <c r="B31" s="131" t="s">
        <v>59</v>
      </c>
      <c r="C31" s="18"/>
      <c r="D31" s="141" t="s">
        <v>186</v>
      </c>
      <c r="E31" s="2"/>
      <c r="F31" s="359">
        <f t="shared" si="0"/>
        <v>850</v>
      </c>
      <c r="G31" s="44">
        <f t="shared" si="1"/>
        <v>0</v>
      </c>
      <c r="H31" s="41">
        <v>50</v>
      </c>
      <c r="I31" s="169"/>
      <c r="J31" s="41">
        <v>550</v>
      </c>
      <c r="K31" s="169"/>
      <c r="L31" s="41">
        <v>50</v>
      </c>
      <c r="M31" s="169"/>
      <c r="N31" s="41">
        <v>50</v>
      </c>
      <c r="O31" s="169"/>
      <c r="P31" s="41">
        <v>150</v>
      </c>
      <c r="Q31" s="169"/>
      <c r="R31" s="314"/>
      <c r="S31" s="169"/>
      <c r="T31" s="63"/>
      <c r="U31" s="42"/>
      <c r="V31" s="169"/>
    </row>
    <row r="32" spans="1:22" ht="16.5" customHeight="1">
      <c r="A32" s="776"/>
      <c r="B32" s="97" t="s">
        <v>99</v>
      </c>
      <c r="C32" s="94"/>
      <c r="D32" s="105" t="s">
        <v>54</v>
      </c>
      <c r="E32" s="105"/>
      <c r="F32" s="396">
        <f t="shared" si="0"/>
        <v>400</v>
      </c>
      <c r="G32" s="58">
        <f t="shared" si="1"/>
        <v>0</v>
      </c>
      <c r="H32" s="59"/>
      <c r="I32" s="195"/>
      <c r="J32" s="59">
        <v>300</v>
      </c>
      <c r="K32" s="195"/>
      <c r="L32" s="59">
        <v>50</v>
      </c>
      <c r="M32" s="195"/>
      <c r="N32" s="59"/>
      <c r="O32" s="195"/>
      <c r="P32" s="59">
        <v>50</v>
      </c>
      <c r="Q32" s="195"/>
      <c r="R32" s="59"/>
      <c r="S32" s="195"/>
      <c r="T32" s="64"/>
      <c r="U32" s="61"/>
      <c r="V32" s="195"/>
    </row>
    <row r="33" spans="1:22" ht="16.5" customHeight="1">
      <c r="A33" s="777"/>
      <c r="B33" s="106"/>
      <c r="C33" s="117"/>
      <c r="D33" s="107" t="s">
        <v>118</v>
      </c>
      <c r="E33" s="12"/>
      <c r="F33" s="13">
        <f>SUM(F26:F32)</f>
        <v>10050</v>
      </c>
      <c r="G33" s="15">
        <f>SUM(G26:G32)</f>
        <v>0</v>
      </c>
      <c r="H33" s="14">
        <f aca="true" t="shared" si="5" ref="H33:V33">SUM(H26:H32)</f>
        <v>250</v>
      </c>
      <c r="I33" s="15">
        <f t="shared" si="5"/>
        <v>0</v>
      </c>
      <c r="J33" s="14">
        <f t="shared" si="5"/>
        <v>6400</v>
      </c>
      <c r="K33" s="15">
        <f t="shared" si="5"/>
        <v>0</v>
      </c>
      <c r="L33" s="14">
        <f t="shared" si="5"/>
        <v>550</v>
      </c>
      <c r="M33" s="15">
        <f t="shared" si="5"/>
        <v>0</v>
      </c>
      <c r="N33" s="14">
        <f t="shared" si="5"/>
        <v>550</v>
      </c>
      <c r="O33" s="15">
        <f t="shared" si="5"/>
        <v>0</v>
      </c>
      <c r="P33" s="14">
        <f t="shared" si="5"/>
        <v>2100</v>
      </c>
      <c r="Q33" s="15">
        <f t="shared" si="5"/>
        <v>0</v>
      </c>
      <c r="R33" s="14">
        <f t="shared" si="5"/>
        <v>150</v>
      </c>
      <c r="S33" s="15">
        <f t="shared" si="5"/>
        <v>0</v>
      </c>
      <c r="T33" s="16"/>
      <c r="U33" s="17">
        <f t="shared" si="5"/>
        <v>50</v>
      </c>
      <c r="V33" s="15">
        <f t="shared" si="5"/>
        <v>0</v>
      </c>
    </row>
    <row r="34" spans="1:22" ht="14.25" customHeight="1">
      <c r="A34" s="119" t="s">
        <v>227</v>
      </c>
      <c r="K34" s="176"/>
      <c r="L34" s="237" t="s">
        <v>524</v>
      </c>
      <c r="M34" s="432"/>
      <c r="N34" s="176"/>
      <c r="O34" s="176"/>
      <c r="P34" s="176"/>
      <c r="Q34" s="176"/>
      <c r="R34" s="176" t="s">
        <v>523</v>
      </c>
      <c r="V34" s="27"/>
    </row>
    <row r="35" spans="1:18" ht="14.25" customHeight="1">
      <c r="A35" s="324"/>
      <c r="K35" s="176"/>
      <c r="L35" s="237" t="s">
        <v>545</v>
      </c>
      <c r="M35" s="237"/>
      <c r="N35" s="237"/>
      <c r="O35" s="238"/>
      <c r="P35" s="238"/>
      <c r="Q35" s="238"/>
      <c r="R35" s="176" t="s">
        <v>522</v>
      </c>
    </row>
    <row r="36" spans="1:18" ht="14.25" customHeight="1">
      <c r="A36" s="324"/>
      <c r="K36" s="176"/>
      <c r="L36" s="237" t="s">
        <v>282</v>
      </c>
      <c r="M36" s="176"/>
      <c r="N36" s="176"/>
      <c r="O36" s="176"/>
      <c r="P36" s="256"/>
      <c r="Q36" s="176"/>
      <c r="R36" s="176"/>
    </row>
    <row r="37" spans="11:19" ht="14.25" customHeight="1">
      <c r="K37" s="176"/>
      <c r="L37" s="237" t="s">
        <v>525</v>
      </c>
      <c r="M37" s="176"/>
      <c r="N37" s="176"/>
      <c r="O37" s="257"/>
      <c r="P37" s="256"/>
      <c r="Q37" s="257"/>
      <c r="R37" s="176"/>
      <c r="S37" s="257"/>
    </row>
    <row r="38" spans="11:19" ht="14.25">
      <c r="K38" s="52"/>
      <c r="L38" s="237" t="s">
        <v>526</v>
      </c>
      <c r="M38" s="176"/>
      <c r="N38" s="176"/>
      <c r="O38" s="257"/>
      <c r="P38" s="256"/>
      <c r="Q38" s="257"/>
      <c r="R38" s="256"/>
      <c r="S38" s="257"/>
    </row>
    <row r="39" ht="14.25">
      <c r="L39" s="237" t="s">
        <v>527</v>
      </c>
    </row>
  </sheetData>
  <sheetProtection/>
  <mergeCells count="31">
    <mergeCell ref="B16:B18"/>
    <mergeCell ref="B6:B9"/>
    <mergeCell ref="A16:A24"/>
    <mergeCell ref="F4:G5"/>
    <mergeCell ref="B10:B11"/>
    <mergeCell ref="H4:I4"/>
    <mergeCell ref="A6:A14"/>
    <mergeCell ref="S1:V1"/>
    <mergeCell ref="F1:H1"/>
    <mergeCell ref="M1:N1"/>
    <mergeCell ref="L2:N3"/>
    <mergeCell ref="I1:K1"/>
    <mergeCell ref="Q3:R3"/>
    <mergeCell ref="C2:H3"/>
    <mergeCell ref="A2:B2"/>
    <mergeCell ref="J4:K4"/>
    <mergeCell ref="R4:S4"/>
    <mergeCell ref="Q2:R2"/>
    <mergeCell ref="L4:M4"/>
    <mergeCell ref="A26:A33"/>
    <mergeCell ref="B20:B23"/>
    <mergeCell ref="B26:B29"/>
    <mergeCell ref="N4:O4"/>
    <mergeCell ref="A4:B5"/>
    <mergeCell ref="T5:U5"/>
    <mergeCell ref="C4:E5"/>
    <mergeCell ref="P4:Q4"/>
    <mergeCell ref="S2:V3"/>
    <mergeCell ref="O2:O3"/>
    <mergeCell ref="I2:K3"/>
    <mergeCell ref="T4:V4"/>
  </mergeCells>
  <conditionalFormatting sqref="O30:O33 I30:I36 V16:V27 Q30:Q33 V35:V36 I6:I13 I16:I27 K6:K13 M6:M13 M16:M27 O6:O13 O16:O27 Q6:Q13 Q16:Q27 S6:S13 S16:S27 V6:V13 V30:V33 M30:M33 S30:S33 K16:K33">
    <cfRule type="expression" priority="2" dxfId="0" stopIfTrue="1">
      <formula>H6&lt;I6</formula>
    </cfRule>
  </conditionalFormatting>
  <conditionalFormatting sqref="S28:S29 Q28:Q29 O28:O29 M28:M29 I28:I29">
    <cfRule type="expression" priority="1" dxfId="0" stopIfTrue="1">
      <formula>H28&lt;I28</formula>
    </cfRule>
  </conditionalFormatting>
  <dataValidations count="1">
    <dataValidation allowBlank="1" showInputMessage="1" showErrorMessage="1" imeMode="off" sqref="F6:S33 U6:V33"/>
  </dataValidations>
  <printOptions horizontalCentered="1"/>
  <pageMargins left="0.3937007874015748" right="0.1968503937007874" top="0.3937007874015748" bottom="0.1968503937007874" header="0.5118110236220472" footer="0"/>
  <pageSetup horizontalDpi="300" verticalDpi="300" orientation="landscape" paperSize="9" scale="95" r:id="rId2"/>
  <headerFooter alignWithMargins="0">
    <oddFooter>&amp;R河北折込センター　TEL：022-390-7322　FAX：022-390-7822</oddFooter>
  </headerFooter>
  <drawing r:id="rId1"/>
</worksheet>
</file>

<file path=xl/worksheets/sheet2.xml><?xml version="1.0" encoding="utf-8"?>
<worksheet xmlns="http://schemas.openxmlformats.org/spreadsheetml/2006/main" xmlns:r="http://schemas.openxmlformats.org/officeDocument/2006/relationships">
  <dimension ref="A1:V82"/>
  <sheetViews>
    <sheetView showGridLines="0" showZeros="0" zoomScaleSheetLayoutView="85" zoomScalePageLayoutView="0" workbookViewId="0" topLeftCell="A1">
      <selection activeCell="B2" sqref="B2:E3"/>
    </sheetView>
  </sheetViews>
  <sheetFormatPr defaultColWidth="9.00390625" defaultRowHeight="13.5"/>
  <cols>
    <col min="1" max="1" width="10.625" style="269" customWidth="1"/>
    <col min="2" max="2" width="6.875" style="292" customWidth="1"/>
    <col min="3" max="3" width="8.125" style="275" customWidth="1"/>
    <col min="4" max="4" width="7.125" style="271" customWidth="1"/>
    <col min="5" max="5" width="8.125" style="275" customWidth="1"/>
    <col min="6" max="6" width="7.125" style="292" customWidth="1"/>
    <col min="7" max="7" width="8.125" style="275" customWidth="1"/>
    <col min="8" max="8" width="6.875" style="292" customWidth="1"/>
    <col min="9" max="9" width="8.125" style="275" customWidth="1"/>
    <col min="10" max="10" width="7.125" style="292" customWidth="1"/>
    <col min="11" max="11" width="8.125" style="275" customWidth="1"/>
    <col min="12" max="12" width="7.125" style="292" customWidth="1"/>
    <col min="13" max="13" width="8.125" style="275" customWidth="1"/>
    <col min="14" max="14" width="7.125" style="292" customWidth="1"/>
    <col min="15" max="15" width="8.125" style="275" customWidth="1"/>
    <col min="16" max="16" width="7.125" style="292" customWidth="1"/>
    <col min="17" max="17" width="7.75390625" style="275" customWidth="1"/>
    <col min="18" max="18" width="7.125" style="292" customWidth="1"/>
    <col min="19" max="19" width="7.375" style="275" customWidth="1"/>
    <col min="20" max="20" width="9.00390625" style="271" customWidth="1"/>
    <col min="21" max="21" width="9.00390625" style="452" customWidth="1"/>
    <col min="22" max="22" width="9.00390625" style="275" customWidth="1"/>
    <col min="23" max="16384" width="9.00390625" style="269" customWidth="1"/>
  </cols>
  <sheetData>
    <row r="1" spans="1:22" ht="14.25">
      <c r="A1" s="476" t="str">
        <f>'郡山市１'!A2</f>
        <v>H29年11月1日改定</v>
      </c>
      <c r="B1" s="270" t="s">
        <v>311</v>
      </c>
      <c r="C1" s="560">
        <f>'郡山市１'!F1</f>
        <v>0</v>
      </c>
      <c r="D1" s="561"/>
      <c r="E1" s="562"/>
      <c r="F1" s="321" t="s">
        <v>4</v>
      </c>
      <c r="G1" s="540"/>
      <c r="H1" s="540"/>
      <c r="I1" s="541"/>
      <c r="J1" s="321" t="s">
        <v>278</v>
      </c>
      <c r="K1" s="540">
        <f>'郡山市１'!M1</f>
        <v>0</v>
      </c>
      <c r="L1" s="541"/>
      <c r="M1" s="332" t="s">
        <v>323</v>
      </c>
      <c r="N1" s="321" t="s">
        <v>279</v>
      </c>
      <c r="O1" s="319"/>
      <c r="P1" s="320"/>
      <c r="Q1" s="316" t="s">
        <v>98</v>
      </c>
      <c r="R1" s="317"/>
      <c r="S1" s="318"/>
      <c r="U1" s="271"/>
      <c r="V1" s="272"/>
    </row>
    <row r="2" spans="1:22" s="273" customFormat="1" ht="17.25">
      <c r="A2" s="326" t="s">
        <v>283</v>
      </c>
      <c r="B2" s="563">
        <f>'郡山市１'!C2</f>
        <v>0</v>
      </c>
      <c r="C2" s="564"/>
      <c r="D2" s="564"/>
      <c r="E2" s="565"/>
      <c r="F2" s="544">
        <f>'郡山市１'!I2</f>
        <v>0</v>
      </c>
      <c r="G2" s="545"/>
      <c r="H2" s="545"/>
      <c r="I2" s="546"/>
      <c r="J2" s="550">
        <f>'郡山市１'!L2</f>
        <v>0</v>
      </c>
      <c r="K2" s="551"/>
      <c r="L2" s="552"/>
      <c r="M2" s="542">
        <f>'郡山市１'!O2</f>
        <v>0</v>
      </c>
      <c r="N2" s="534">
        <f>C33</f>
        <v>0</v>
      </c>
      <c r="O2" s="535"/>
      <c r="P2" s="536"/>
      <c r="Q2" s="556">
        <f>'郡山市１'!S2</f>
        <v>0</v>
      </c>
      <c r="R2" s="556"/>
      <c r="S2" s="557"/>
      <c r="T2" s="274"/>
      <c r="U2" s="274"/>
      <c r="V2" s="274"/>
    </row>
    <row r="3" spans="1:22" s="273" customFormat="1" ht="17.25">
      <c r="A3" s="269" t="s">
        <v>284</v>
      </c>
      <c r="B3" s="566"/>
      <c r="C3" s="567"/>
      <c r="D3" s="567"/>
      <c r="E3" s="568"/>
      <c r="F3" s="547"/>
      <c r="G3" s="548"/>
      <c r="H3" s="548"/>
      <c r="I3" s="549"/>
      <c r="J3" s="553"/>
      <c r="K3" s="554"/>
      <c r="L3" s="555"/>
      <c r="M3" s="543"/>
      <c r="N3" s="537"/>
      <c r="O3" s="538"/>
      <c r="P3" s="539"/>
      <c r="Q3" s="558"/>
      <c r="R3" s="558"/>
      <c r="S3" s="559"/>
      <c r="T3" s="274"/>
      <c r="U3" s="274"/>
      <c r="V3" s="274"/>
    </row>
    <row r="4" spans="1:21" ht="18" customHeight="1">
      <c r="A4" s="331" t="s">
        <v>291</v>
      </c>
      <c r="B4" s="532" t="s">
        <v>292</v>
      </c>
      <c r="C4" s="533"/>
      <c r="D4" s="532" t="s">
        <v>285</v>
      </c>
      <c r="E4" s="533"/>
      <c r="F4" s="532" t="s">
        <v>293</v>
      </c>
      <c r="G4" s="533"/>
      <c r="H4" s="532" t="s">
        <v>286</v>
      </c>
      <c r="I4" s="533"/>
      <c r="J4" s="532" t="s">
        <v>287</v>
      </c>
      <c r="K4" s="533"/>
      <c r="L4" s="532" t="s">
        <v>294</v>
      </c>
      <c r="M4" s="533"/>
      <c r="N4" s="532" t="s">
        <v>288</v>
      </c>
      <c r="O4" s="533"/>
      <c r="P4" s="532" t="s">
        <v>289</v>
      </c>
      <c r="Q4" s="533"/>
      <c r="R4" s="532" t="s">
        <v>290</v>
      </c>
      <c r="S4" s="533"/>
      <c r="U4" s="276"/>
    </row>
    <row r="5" spans="1:19" ht="18" customHeight="1">
      <c r="A5" s="327" t="s">
        <v>324</v>
      </c>
      <c r="B5" s="277">
        <f>D5+F5+H5+J5+L5+N5+P5+R5</f>
        <v>96300</v>
      </c>
      <c r="C5" s="278">
        <f>E5+G5+I5+K5+M5+O5+Q5+S5</f>
        <v>0</v>
      </c>
      <c r="D5" s="277">
        <f>'郡山市２'!H26</f>
        <v>4850</v>
      </c>
      <c r="E5" s="279">
        <f>'郡山市２'!I26</f>
        <v>0</v>
      </c>
      <c r="F5" s="277">
        <f>'郡山市２'!J26</f>
        <v>38100</v>
      </c>
      <c r="G5" s="279">
        <f>'郡山市２'!K26</f>
        <v>0</v>
      </c>
      <c r="H5" s="277">
        <f>'郡山市２'!L26</f>
        <v>8900</v>
      </c>
      <c r="I5" s="279">
        <f>'郡山市２'!M26</f>
        <v>0</v>
      </c>
      <c r="J5" s="277">
        <f>'郡山市２'!N26</f>
        <v>10950</v>
      </c>
      <c r="K5" s="279">
        <f>'郡山市２'!O26</f>
        <v>0</v>
      </c>
      <c r="L5" s="277">
        <f>'郡山市２'!P26</f>
        <v>28500</v>
      </c>
      <c r="M5" s="279">
        <f>'郡山市２'!Q26</f>
        <v>0</v>
      </c>
      <c r="N5" s="277">
        <f>'郡山市２'!R26</f>
        <v>4450</v>
      </c>
      <c r="O5" s="279">
        <f>'郡山市２'!S26</f>
        <v>0</v>
      </c>
      <c r="P5" s="287">
        <f>'郡山市１'!U6+'郡山市１'!U7+'郡山市１'!U9+'郡山市１'!U13+'郡山市１'!U15+'郡山市１'!U20+'郡山市２'!U11+'郡山市２'!U12+'郡山市２'!U13+'郡山市２'!U18+'郡山市１'!U19</f>
        <v>500</v>
      </c>
      <c r="Q5" s="477">
        <f>'郡山市１'!V6+'郡山市１'!V7+'郡山市１'!V9+'郡山市１'!V13+'郡山市１'!V15+'郡山市１'!V20+'郡山市２'!V11+'郡山市２'!V12+'郡山市２'!V13+'郡山市２'!V18+'郡山市１'!V19</f>
        <v>0</v>
      </c>
      <c r="R5" s="307">
        <f>'郡山市１'!U27</f>
        <v>50</v>
      </c>
      <c r="S5" s="308">
        <f>'郡山市１'!V27</f>
        <v>0</v>
      </c>
    </row>
    <row r="6" spans="1:19" ht="18" customHeight="1">
      <c r="A6" s="327" t="s">
        <v>102</v>
      </c>
      <c r="B6" s="277">
        <f>D6+F6+H6+J6+L6+N6+P6+R6</f>
        <v>26800</v>
      </c>
      <c r="C6" s="278">
        <f>E6+G6+I6+K6+M6+O6+Q6+S6</f>
        <v>0</v>
      </c>
      <c r="D6" s="277">
        <f>'須賀川市･田村市・田村郡'!H14</f>
        <v>850</v>
      </c>
      <c r="E6" s="279">
        <f>'須賀川市･田村市・田村郡'!I14</f>
        <v>0</v>
      </c>
      <c r="F6" s="277">
        <f>'須賀川市･田村市・田村郡'!J14</f>
        <v>9950</v>
      </c>
      <c r="G6" s="279">
        <f>'須賀川市･田村市・田村郡'!K14</f>
        <v>0</v>
      </c>
      <c r="H6" s="277">
        <f>'須賀川市･田村市・田村郡'!L14</f>
        <v>2350</v>
      </c>
      <c r="I6" s="279">
        <f>'須賀川市･田村市・田村郡'!M14</f>
        <v>0</v>
      </c>
      <c r="J6" s="277">
        <f>'須賀川市･田村市・田村郡'!N14</f>
        <v>3050</v>
      </c>
      <c r="K6" s="279">
        <f>'須賀川市･田村市・田村郡'!O14</f>
        <v>0</v>
      </c>
      <c r="L6" s="277">
        <f>'須賀川市･田村市・田村郡'!P14</f>
        <v>9650</v>
      </c>
      <c r="M6" s="279">
        <f>'須賀川市･田村市・田村郡'!Q14</f>
        <v>0</v>
      </c>
      <c r="N6" s="277">
        <f>'須賀川市･田村市・田村郡'!R14</f>
        <v>750</v>
      </c>
      <c r="O6" s="279">
        <f>'須賀川市･田村市・田村郡'!S14</f>
        <v>0</v>
      </c>
      <c r="P6" s="277">
        <f>'須賀川市･田村市・田村郡'!U11+'須賀川市･田村市・田村郡'!U12+'須賀川市･田村市・田村郡'!U13</f>
        <v>200</v>
      </c>
      <c r="Q6" s="279">
        <f>'須賀川市･田村市・田村郡'!V11+'須賀川市･田村市・田村郡'!V12+'須賀川市･田村市・田村郡'!V13</f>
        <v>0</v>
      </c>
      <c r="R6" s="277"/>
      <c r="S6" s="279"/>
    </row>
    <row r="7" spans="1:19" ht="18" customHeight="1">
      <c r="A7" s="327" t="s">
        <v>191</v>
      </c>
      <c r="B7" s="277">
        <f aca="true" t="shared" si="0" ref="B7:C17">D7+F7+H7+J7+L7+N7+P7+R7</f>
        <v>10050</v>
      </c>
      <c r="C7" s="278">
        <f t="shared" si="0"/>
        <v>0</v>
      </c>
      <c r="D7" s="277">
        <f>'須賀川市･田村市・田村郡'!H23</f>
        <v>200</v>
      </c>
      <c r="E7" s="279">
        <f>'須賀川市･田村市・田村郡'!I23</f>
        <v>0</v>
      </c>
      <c r="F7" s="277">
        <f>'須賀川市･田村市・田村郡'!J23</f>
        <v>6300</v>
      </c>
      <c r="G7" s="279">
        <f>'須賀川市･田村市・田村郡'!K23</f>
        <v>0</v>
      </c>
      <c r="H7" s="277">
        <f>'須賀川市･田村市・田村郡'!L23</f>
        <v>300</v>
      </c>
      <c r="I7" s="279">
        <f>'須賀川市･田村市・田村郡'!M23</f>
        <v>0</v>
      </c>
      <c r="J7" s="277">
        <f>'須賀川市･田村市・田村郡'!N23</f>
        <v>350</v>
      </c>
      <c r="K7" s="279">
        <f>'須賀川市･田村市・田村郡'!O23</f>
        <v>0</v>
      </c>
      <c r="L7" s="277">
        <f>'須賀川市･田村市・田村郡'!P23</f>
        <v>2650</v>
      </c>
      <c r="M7" s="279">
        <f>'須賀川市･田村市・田村郡'!Q23</f>
        <v>0</v>
      </c>
      <c r="N7" s="277">
        <f>'須賀川市･田村市・田村郡'!R23</f>
        <v>200</v>
      </c>
      <c r="O7" s="279">
        <f>'須賀川市･田村市・田村郡'!S23</f>
        <v>0</v>
      </c>
      <c r="P7" s="277">
        <f>'須賀川市･田村市・田村郡'!U23</f>
        <v>50</v>
      </c>
      <c r="Q7" s="279">
        <f>'須賀川市･田村市・田村郡'!V23</f>
        <v>0</v>
      </c>
      <c r="R7" s="277"/>
      <c r="S7" s="279"/>
    </row>
    <row r="8" spans="1:19" ht="18" customHeight="1">
      <c r="A8" s="327" t="s">
        <v>325</v>
      </c>
      <c r="B8" s="277">
        <f t="shared" si="0"/>
        <v>23600</v>
      </c>
      <c r="C8" s="278">
        <f t="shared" si="0"/>
        <v>0</v>
      </c>
      <c r="D8" s="277">
        <f>'白河市・西白河郡･石川郡･東白川郡'!H15</f>
        <v>750</v>
      </c>
      <c r="E8" s="279">
        <f>'白河市・西白河郡･石川郡･東白川郡'!I15</f>
        <v>0</v>
      </c>
      <c r="F8" s="277">
        <f>'白河市・西白河郡･石川郡･東白川郡'!J15</f>
        <v>8550</v>
      </c>
      <c r="G8" s="279">
        <f>'白河市・西白河郡･石川郡･東白川郡'!K15</f>
        <v>0</v>
      </c>
      <c r="H8" s="277">
        <f>'白河市・西白河郡･石川郡･東白川郡'!L15</f>
        <v>1600</v>
      </c>
      <c r="I8" s="279">
        <f>'白河市・西白河郡･石川郡･東白川郡'!M15</f>
        <v>0</v>
      </c>
      <c r="J8" s="277">
        <f>'白河市・西白河郡･石川郡･東白川郡'!N15</f>
        <v>3200</v>
      </c>
      <c r="K8" s="279">
        <f>'白河市・西白河郡･石川郡･東白川郡'!O15</f>
        <v>0</v>
      </c>
      <c r="L8" s="277">
        <f>'白河市・西白河郡･石川郡･東白川郡'!P15</f>
        <v>8500</v>
      </c>
      <c r="M8" s="279">
        <f>'白河市・西白河郡･石川郡･東白川郡'!Q15</f>
        <v>0</v>
      </c>
      <c r="N8" s="277">
        <f>'白河市・西白河郡･石川郡･東白川郡'!R15</f>
        <v>800</v>
      </c>
      <c r="O8" s="279">
        <f>'白河市・西白河郡･石川郡･東白川郡'!S15</f>
        <v>0</v>
      </c>
      <c r="P8" s="277">
        <f>'白河市・西白河郡･石川郡･東白川郡'!U15</f>
        <v>200</v>
      </c>
      <c r="Q8" s="279">
        <f>'白河市・西白河郡･石川郡･東白川郡'!V15</f>
        <v>0</v>
      </c>
      <c r="R8" s="277"/>
      <c r="S8" s="279"/>
    </row>
    <row r="9" spans="1:19" ht="18" customHeight="1">
      <c r="A9" s="327" t="s">
        <v>326</v>
      </c>
      <c r="B9" s="277">
        <f t="shared" si="0"/>
        <v>16600</v>
      </c>
      <c r="C9" s="278">
        <f t="shared" si="0"/>
        <v>0</v>
      </c>
      <c r="D9" s="277">
        <f>'二本松市･本宮市'!H14</f>
        <v>550</v>
      </c>
      <c r="E9" s="279">
        <f>'二本松市･本宮市'!I14</f>
        <v>0</v>
      </c>
      <c r="F9" s="277">
        <f>'二本松市･本宮市'!J14</f>
        <v>9100</v>
      </c>
      <c r="G9" s="279">
        <f>'二本松市･本宮市'!K14</f>
        <v>0</v>
      </c>
      <c r="H9" s="277">
        <f>'二本松市･本宮市'!L14</f>
        <v>1350</v>
      </c>
      <c r="I9" s="279">
        <f>'二本松市･本宮市'!M14</f>
        <v>0</v>
      </c>
      <c r="J9" s="277">
        <f>'二本松市･本宮市'!N14</f>
        <v>700</v>
      </c>
      <c r="K9" s="279">
        <f>'二本松市･本宮市'!O14</f>
        <v>0</v>
      </c>
      <c r="L9" s="277">
        <f>'二本松市･本宮市'!P14</f>
        <v>4400</v>
      </c>
      <c r="M9" s="279">
        <f>'二本松市･本宮市'!Q14</f>
        <v>0</v>
      </c>
      <c r="N9" s="277">
        <f>'二本松市･本宮市'!R14</f>
        <v>400</v>
      </c>
      <c r="O9" s="279">
        <f>'二本松市･本宮市'!S14</f>
        <v>0</v>
      </c>
      <c r="P9" s="277">
        <f>'二本松市･本宮市'!U6</f>
        <v>100</v>
      </c>
      <c r="Q9" s="279">
        <f>'二本松市･本宮市'!V6</f>
        <v>0</v>
      </c>
      <c r="R9" s="277"/>
      <c r="S9" s="279"/>
    </row>
    <row r="10" spans="1:19" ht="18" customHeight="1">
      <c r="A10" s="327" t="s">
        <v>256</v>
      </c>
      <c r="B10" s="277">
        <f t="shared" si="0"/>
        <v>11300</v>
      </c>
      <c r="C10" s="280">
        <f t="shared" si="0"/>
        <v>0</v>
      </c>
      <c r="D10" s="277">
        <f>'二本松市･本宮市'!H19</f>
        <v>400</v>
      </c>
      <c r="E10" s="280">
        <f>'二本松市･本宮市'!I19</f>
        <v>0</v>
      </c>
      <c r="F10" s="277">
        <f>'二本松市･本宮市'!J19</f>
        <v>4650</v>
      </c>
      <c r="G10" s="280">
        <f>'二本松市･本宮市'!K19</f>
        <v>0</v>
      </c>
      <c r="H10" s="277">
        <f>'二本松市･本宮市'!L19</f>
        <v>900</v>
      </c>
      <c r="I10" s="280">
        <f>'二本松市･本宮市'!M19</f>
        <v>0</v>
      </c>
      <c r="J10" s="277">
        <f>'二本松市･本宮市'!N19</f>
        <v>600</v>
      </c>
      <c r="K10" s="280">
        <f>'二本松市･本宮市'!O19</f>
        <v>0</v>
      </c>
      <c r="L10" s="277">
        <f>'二本松市･本宮市'!P19</f>
        <v>4400</v>
      </c>
      <c r="M10" s="280">
        <f>'二本松市･本宮市'!Q19</f>
        <v>0</v>
      </c>
      <c r="N10" s="277">
        <f>'二本松市･本宮市'!R19</f>
        <v>300</v>
      </c>
      <c r="O10" s="280">
        <f>'二本松市･本宮市'!S19</f>
        <v>0</v>
      </c>
      <c r="P10" s="277">
        <f>'二本松市･本宮市'!U18</f>
        <v>50</v>
      </c>
      <c r="Q10" s="280">
        <f>'二本松市･本宮市'!V18</f>
        <v>0</v>
      </c>
      <c r="R10" s="277"/>
      <c r="S10" s="280"/>
    </row>
    <row r="11" spans="1:19" ht="18" customHeight="1">
      <c r="A11" s="328" t="s">
        <v>327</v>
      </c>
      <c r="B11" s="281">
        <f>D11+F11+H11+J11+L11+N11+P11+R11</f>
        <v>98200</v>
      </c>
      <c r="C11" s="282">
        <f t="shared" si="0"/>
        <v>0</v>
      </c>
      <c r="D11" s="281">
        <f>'福島1'!H18+'福島1'!H36+'福島２･伊達市・伊達郡'!H17</f>
        <v>4600</v>
      </c>
      <c r="E11" s="283">
        <f>'福島1'!I18+'福島1'!I36+'福島２･伊達市・伊達郡'!I17</f>
        <v>0</v>
      </c>
      <c r="F11" s="281">
        <f>'福島1'!J18+'福島1'!J36+'福島２･伊達市・伊達郡'!J17</f>
        <v>41100</v>
      </c>
      <c r="G11" s="283">
        <f>'福島1'!K18+'福島1'!K36+'福島２･伊達市・伊達郡'!K17</f>
        <v>0</v>
      </c>
      <c r="H11" s="281">
        <f>'福島1'!L18+'福島1'!L36+'福島２･伊達市・伊達郡'!L17</f>
        <v>10500</v>
      </c>
      <c r="I11" s="283">
        <f>'福島1'!M18+'福島1'!M36+'福島２･伊達市・伊達郡'!M17</f>
        <v>0</v>
      </c>
      <c r="J11" s="281">
        <f>'福島1'!N18+'福島1'!N36+'福島２･伊達市・伊達郡'!N17</f>
        <v>7850</v>
      </c>
      <c r="K11" s="283">
        <f>'福島1'!O18+'福島1'!O36+'福島２･伊達市・伊達郡'!O17</f>
        <v>0</v>
      </c>
      <c r="L11" s="281">
        <f>'福島1'!P18+'福島1'!P36+'福島２･伊達市・伊達郡'!P17</f>
        <v>29700</v>
      </c>
      <c r="M11" s="283">
        <f>'福島1'!Q18+'福島1'!Q36+'福島２･伊達市・伊達郡'!Q17</f>
        <v>0</v>
      </c>
      <c r="N11" s="281">
        <f>'福島1'!R18+'福島1'!R36+'福島２･伊達市・伊達郡'!R17</f>
        <v>3300</v>
      </c>
      <c r="O11" s="283">
        <f>'福島1'!S18+'福島1'!S36+'福島２･伊達市・伊達郡'!S17</f>
        <v>0</v>
      </c>
      <c r="P11" s="438">
        <f>'福島1'!U33+'福島1'!U30+'福島２･伊達市・伊達郡'!U6+'福島２･伊達市・伊達郡'!U8+'福島２･伊達市・伊達郡'!U12</f>
        <v>800</v>
      </c>
      <c r="Q11" s="280">
        <f>'福島1'!V33+'福島1'!V30+'福島２･伊達市・伊達郡'!V6+'福島２･伊達市・伊達郡'!V8+'福島２･伊達市・伊達郡'!V12</f>
        <v>0</v>
      </c>
      <c r="R11" s="281">
        <f>'福島1'!U34+'福島1'!U31+'福島２･伊達市・伊達郡'!U9</f>
        <v>350</v>
      </c>
      <c r="S11" s="283">
        <f>'福島1'!V34+'福島２･伊達市・伊達郡'!V9</f>
        <v>0</v>
      </c>
    </row>
    <row r="12" spans="1:19" ht="18" customHeight="1">
      <c r="A12" s="328" t="s">
        <v>238</v>
      </c>
      <c r="B12" s="281">
        <f t="shared" si="0"/>
        <v>17800</v>
      </c>
      <c r="C12" s="282">
        <f t="shared" si="0"/>
        <v>0</v>
      </c>
      <c r="D12" s="281">
        <f>'福島２･伊達市・伊達郡'!H32</f>
        <v>550</v>
      </c>
      <c r="E12" s="283">
        <f>'福島２･伊達市・伊達郡'!I32</f>
        <v>0</v>
      </c>
      <c r="F12" s="281">
        <f>'福島２･伊達市・伊達郡'!J32</f>
        <v>9600</v>
      </c>
      <c r="G12" s="283">
        <f>'福島２･伊達市・伊達郡'!K32</f>
        <v>0</v>
      </c>
      <c r="H12" s="281">
        <f>'福島２･伊達市・伊達郡'!L32</f>
        <v>750</v>
      </c>
      <c r="I12" s="283">
        <f>'福島２･伊達市・伊達郡'!M32</f>
        <v>0</v>
      </c>
      <c r="J12" s="281">
        <f>'福島２･伊達市・伊達郡'!N32</f>
        <v>650</v>
      </c>
      <c r="K12" s="283">
        <f>'福島２･伊達市・伊達郡'!O32</f>
        <v>0</v>
      </c>
      <c r="L12" s="281">
        <f>'福島２･伊達市・伊達郡'!P32</f>
        <v>5700</v>
      </c>
      <c r="M12" s="283">
        <f>'福島２･伊達市・伊達郡'!Q32</f>
        <v>0</v>
      </c>
      <c r="N12" s="281">
        <f>'福島２･伊達市・伊達郡'!R32</f>
        <v>450</v>
      </c>
      <c r="O12" s="283">
        <f>'福島２･伊達市・伊達郡'!S32</f>
        <v>0</v>
      </c>
      <c r="P12" s="281">
        <f>'福島２･伊達市・伊達郡'!U32</f>
        <v>100</v>
      </c>
      <c r="Q12" s="283">
        <f>'福島２･伊達市・伊達郡'!V32</f>
        <v>0</v>
      </c>
      <c r="R12" s="281"/>
      <c r="S12" s="283"/>
    </row>
    <row r="13" spans="1:19" ht="18" customHeight="1">
      <c r="A13" s="327" t="s">
        <v>328</v>
      </c>
      <c r="B13" s="277">
        <f>D13+F13+H13+J13+L13+N13+P13+R13</f>
        <v>108350</v>
      </c>
      <c r="C13" s="278">
        <f t="shared" si="0"/>
        <v>0</v>
      </c>
      <c r="D13" s="277">
        <f>'いわき市２'!H34</f>
        <v>6250</v>
      </c>
      <c r="E13" s="279">
        <f>'いわき市２'!I34</f>
        <v>0</v>
      </c>
      <c r="F13" s="277">
        <f>'いわき市２'!J34</f>
        <v>37150</v>
      </c>
      <c r="G13" s="279">
        <f>'いわき市２'!K34</f>
        <v>0</v>
      </c>
      <c r="H13" s="277">
        <f>'いわき市２'!L34</f>
        <v>12800</v>
      </c>
      <c r="I13" s="279">
        <f>'いわき市２'!M34</f>
        <v>0</v>
      </c>
      <c r="J13" s="277">
        <f>'いわき市２'!N34</f>
        <v>13350</v>
      </c>
      <c r="K13" s="279">
        <f>'いわき市２'!O34</f>
        <v>0</v>
      </c>
      <c r="L13" s="277">
        <f>'いわき市２'!P34</f>
        <v>35000</v>
      </c>
      <c r="M13" s="279">
        <f>'いわき市２'!Q34</f>
        <v>0</v>
      </c>
      <c r="N13" s="277">
        <f>'いわき市２'!R34</f>
        <v>2900</v>
      </c>
      <c r="O13" s="279">
        <f>'いわき市２'!S34</f>
        <v>0</v>
      </c>
      <c r="P13" s="453">
        <f>'いわき市１'!U6+'いわき市１'!U7+'いわき市１'!U8+'いわき市１'!U9+'いわき市１'!U12+'いわき市１'!U21+'いわき市１'!U23+'いわき市１'!U26+'いわき市１'!U30+'いわき市２'!U8+'いわき市２'!U10+'いわき市２'!U11+'いわき市２'!U14+'いわき市２'!U20+'いわき市２'!U24+'いわき市２'!U19</f>
        <v>850</v>
      </c>
      <c r="Q13" s="279">
        <f>'いわき市１'!V6+'いわき市１'!V7+'いわき市１'!V8+'いわき市１'!V9+'いわき市１'!V12+'いわき市１'!V21+'いわき市１'!V23+'いわき市１'!V26+'いわき市１'!V30+'いわき市２'!V8+'いわき市２'!V10+'いわき市２'!V11+'いわき市２'!V14+'いわき市２'!V20+'いわき市２'!V24</f>
        <v>0</v>
      </c>
      <c r="R13" s="287">
        <f>'いわき市１'!U13+'いわき市１'!U15</f>
        <v>50</v>
      </c>
      <c r="S13" s="280">
        <f>'いわき市１'!V13+'いわき市１'!V15</f>
        <v>0</v>
      </c>
    </row>
    <row r="14" spans="1:19" ht="18" customHeight="1">
      <c r="A14" s="327" t="s">
        <v>229</v>
      </c>
      <c r="B14" s="277">
        <f t="shared" si="0"/>
        <v>16400</v>
      </c>
      <c r="C14" s="278">
        <f t="shared" si="0"/>
        <v>0</v>
      </c>
      <c r="D14" s="277">
        <f>'南相馬市・相馬市・相馬郡・双葉郡'!H13</f>
        <v>550</v>
      </c>
      <c r="E14" s="279">
        <f>'南相馬市・相馬市・相馬郡・双葉郡'!I13</f>
        <v>0</v>
      </c>
      <c r="F14" s="277">
        <f>'南相馬市・相馬市・相馬郡・双葉郡'!J13</f>
        <v>8650</v>
      </c>
      <c r="G14" s="279">
        <f>'南相馬市・相馬市・相馬郡・双葉郡'!K13</f>
        <v>0</v>
      </c>
      <c r="H14" s="277">
        <f>'南相馬市・相馬市・相馬郡・双葉郡'!L13</f>
        <v>650</v>
      </c>
      <c r="I14" s="279">
        <f>'南相馬市・相馬市・相馬郡・双葉郡'!M13</f>
        <v>0</v>
      </c>
      <c r="J14" s="277">
        <f>'南相馬市・相馬市・相馬郡・双葉郡'!N13</f>
        <v>1000</v>
      </c>
      <c r="K14" s="279">
        <f>'南相馬市・相馬市・相馬郡・双葉郡'!O13</f>
        <v>0</v>
      </c>
      <c r="L14" s="277">
        <f>'南相馬市・相馬市・相馬郡・双葉郡'!P13</f>
        <v>5100</v>
      </c>
      <c r="M14" s="279">
        <f>'南相馬市・相馬市・相馬郡・双葉郡'!Q13</f>
        <v>0</v>
      </c>
      <c r="N14" s="277">
        <f>'南相馬市・相馬市・相馬郡・双葉郡'!R13</f>
        <v>350</v>
      </c>
      <c r="O14" s="279">
        <f>'南相馬市・相馬市・相馬郡・双葉郡'!S13</f>
        <v>0</v>
      </c>
      <c r="P14" s="277">
        <f>'南相馬市・相馬市・相馬郡・双葉郡'!U6</f>
        <v>50</v>
      </c>
      <c r="Q14" s="279">
        <f>'南相馬市・相馬市・相馬郡・双葉郡'!V6</f>
        <v>0</v>
      </c>
      <c r="R14" s="277">
        <f>'南相馬市・相馬市・相馬郡・双葉郡'!U7</f>
        <v>50</v>
      </c>
      <c r="S14" s="279">
        <f>'南相馬市・相馬市・相馬郡・双葉郡'!V7</f>
        <v>0</v>
      </c>
    </row>
    <row r="15" spans="1:19" ht="18" customHeight="1">
      <c r="A15" s="327" t="s">
        <v>329</v>
      </c>
      <c r="B15" s="277">
        <f t="shared" si="0"/>
        <v>10800</v>
      </c>
      <c r="C15" s="278">
        <f t="shared" si="0"/>
        <v>0</v>
      </c>
      <c r="D15" s="277">
        <f>'南相馬市・相馬市・相馬郡・双葉郡'!H19</f>
        <v>250</v>
      </c>
      <c r="E15" s="279">
        <f>'南相馬市・相馬市・相馬郡・双葉郡'!I19</f>
        <v>0</v>
      </c>
      <c r="F15" s="277">
        <f>'南相馬市・相馬市・相馬郡・双葉郡'!J19</f>
        <v>4150</v>
      </c>
      <c r="G15" s="279">
        <f>'南相馬市・相馬市・相馬郡・双葉郡'!K19</f>
        <v>0</v>
      </c>
      <c r="H15" s="277">
        <f>'南相馬市・相馬市・相馬郡・双葉郡'!L19</f>
        <v>550</v>
      </c>
      <c r="I15" s="279">
        <f>'南相馬市・相馬市・相馬郡・双葉郡'!M19</f>
        <v>0</v>
      </c>
      <c r="J15" s="277">
        <f>'南相馬市・相馬市・相馬郡・双葉郡'!N19</f>
        <v>1050</v>
      </c>
      <c r="K15" s="279">
        <f>'南相馬市・相馬市・相馬郡・双葉郡'!O19</f>
        <v>0</v>
      </c>
      <c r="L15" s="277">
        <f>'南相馬市・相馬市・相馬郡・双葉郡'!P19</f>
        <v>4400</v>
      </c>
      <c r="M15" s="279">
        <f>'南相馬市・相馬市・相馬郡・双葉郡'!Q19</f>
        <v>0</v>
      </c>
      <c r="N15" s="277">
        <f>'南相馬市・相馬市・相馬郡・双葉郡'!R19</f>
        <v>200</v>
      </c>
      <c r="O15" s="279">
        <f>'南相馬市・相馬市・相馬郡・双葉郡'!S19</f>
        <v>0</v>
      </c>
      <c r="P15" s="277">
        <f>'南相馬市・相馬市・相馬郡・双葉郡'!U17</f>
        <v>50</v>
      </c>
      <c r="Q15" s="279">
        <f>'南相馬市・相馬市・相馬郡・双葉郡'!V17</f>
        <v>0</v>
      </c>
      <c r="R15" s="277">
        <f>'南相馬市・相馬市・相馬郡・双葉郡'!U16+'南相馬市・相馬市・相馬郡・双葉郡'!U15</f>
        <v>150</v>
      </c>
      <c r="S15" s="279">
        <f>'南相馬市・相馬市・相馬郡・双葉郡'!V16+'南相馬市・相馬市・相馬郡・双葉郡'!V15</f>
        <v>0</v>
      </c>
    </row>
    <row r="16" spans="1:19" ht="18" customHeight="1">
      <c r="A16" s="327" t="s">
        <v>330</v>
      </c>
      <c r="B16" s="277">
        <f>D16+F16+H16+J16+L16+N16+P16+R16</f>
        <v>38350</v>
      </c>
      <c r="C16" s="278">
        <f>E16+G16+I16+K16+M16+O16+Q16+S16</f>
        <v>0</v>
      </c>
      <c r="D16" s="277">
        <f>'会津若松市・河沼郡・南会津郡'!H20</f>
        <v>1300</v>
      </c>
      <c r="E16" s="279">
        <f>'会津若松市・河沼郡・南会津郡'!I20</f>
        <v>0</v>
      </c>
      <c r="F16" s="277">
        <f>'会津若松市・河沼郡・南会津郡'!J20</f>
        <v>15700</v>
      </c>
      <c r="G16" s="279">
        <f>'会津若松市・河沼郡・南会津郡'!K20</f>
        <v>0</v>
      </c>
      <c r="H16" s="277">
        <f>'会津若松市・河沼郡・南会津郡'!L20</f>
        <v>3500</v>
      </c>
      <c r="I16" s="279">
        <f>'会津若松市・河沼郡・南会津郡'!M20</f>
        <v>0</v>
      </c>
      <c r="J16" s="277">
        <f>'会津若松市・河沼郡・南会津郡'!N20</f>
        <v>3800</v>
      </c>
      <c r="K16" s="279">
        <f>'会津若松市・河沼郡・南会津郡'!O20</f>
        <v>0</v>
      </c>
      <c r="L16" s="277">
        <f>'会津若松市・河沼郡・南会津郡'!P20</f>
        <v>12400</v>
      </c>
      <c r="M16" s="279">
        <f>'会津若松市・河沼郡・南会津郡'!Q20</f>
        <v>0</v>
      </c>
      <c r="N16" s="277">
        <f>'会津若松市・河沼郡・南会津郡'!R20</f>
        <v>1350</v>
      </c>
      <c r="O16" s="279">
        <f>'会津若松市・河沼郡・南会津郡'!S20</f>
        <v>0</v>
      </c>
      <c r="P16" s="277">
        <f>'会津若松市・河沼郡・南会津郡'!U16</f>
        <v>250</v>
      </c>
      <c r="Q16" s="279">
        <f>'会津若松市・河沼郡・南会津郡'!V16</f>
        <v>0</v>
      </c>
      <c r="R16" s="277">
        <f>'会津若松市・河沼郡・南会津郡'!U17</f>
        <v>50</v>
      </c>
      <c r="S16" s="279">
        <f>'会津若松市・河沼郡・南会津郡'!V17</f>
        <v>0</v>
      </c>
    </row>
    <row r="17" spans="1:19" ht="18" customHeight="1">
      <c r="A17" s="327" t="s">
        <v>331</v>
      </c>
      <c r="B17" s="277">
        <f>D17+F17+H17+J17+L17+N17+P17+R17</f>
        <v>17000</v>
      </c>
      <c r="C17" s="278">
        <f t="shared" si="0"/>
        <v>0</v>
      </c>
      <c r="D17" s="277">
        <f>'喜多方市・耶麻郡・大沼郡'!H14</f>
        <v>600</v>
      </c>
      <c r="E17" s="279">
        <f>'喜多方市・耶麻郡・大沼郡'!I14</f>
        <v>0</v>
      </c>
      <c r="F17" s="277">
        <f>'喜多方市・耶麻郡・大沼郡'!J14</f>
        <v>7500</v>
      </c>
      <c r="G17" s="279">
        <f>'喜多方市・耶麻郡・大沼郡'!K14</f>
        <v>0</v>
      </c>
      <c r="H17" s="277">
        <f>'喜多方市・耶麻郡・大沼郡'!L14</f>
        <v>1350</v>
      </c>
      <c r="I17" s="279">
        <f>'喜多方市・耶麻郡・大沼郡'!M14</f>
        <v>0</v>
      </c>
      <c r="J17" s="277">
        <f>'喜多方市・耶麻郡・大沼郡'!N14</f>
        <v>950</v>
      </c>
      <c r="K17" s="279">
        <f>'喜多方市・耶麻郡・大沼郡'!O14</f>
        <v>0</v>
      </c>
      <c r="L17" s="277">
        <f>'喜多方市・耶麻郡・大沼郡'!P14</f>
        <v>6200</v>
      </c>
      <c r="M17" s="279">
        <f>'喜多方市・耶麻郡・大沼郡'!Q14</f>
        <v>0</v>
      </c>
      <c r="N17" s="277">
        <f>'喜多方市・耶麻郡・大沼郡'!R14</f>
        <v>350</v>
      </c>
      <c r="O17" s="279">
        <f>'喜多方市・耶麻郡・大沼郡'!S14</f>
        <v>0</v>
      </c>
      <c r="P17" s="277">
        <f>'喜多方市・耶麻郡・大沼郡'!U14</f>
        <v>50</v>
      </c>
      <c r="Q17" s="279">
        <f>'喜多方市・耶麻郡・大沼郡'!V14</f>
        <v>0</v>
      </c>
      <c r="R17" s="277"/>
      <c r="S17" s="279"/>
    </row>
    <row r="18" spans="1:19" ht="18" customHeight="1">
      <c r="A18" s="329" t="s">
        <v>332</v>
      </c>
      <c r="B18" s="284">
        <f>SUM(B5:B17)</f>
        <v>491550</v>
      </c>
      <c r="C18" s="285">
        <f>SUM(C5:C17)</f>
        <v>0</v>
      </c>
      <c r="D18" s="284">
        <f aca="true" t="shared" si="1" ref="D18:S18">SUM(D5:D17)</f>
        <v>21700</v>
      </c>
      <c r="E18" s="286">
        <f t="shared" si="1"/>
        <v>0</v>
      </c>
      <c r="F18" s="284">
        <f t="shared" si="1"/>
        <v>200500</v>
      </c>
      <c r="G18" s="286">
        <f t="shared" si="1"/>
        <v>0</v>
      </c>
      <c r="H18" s="284">
        <f t="shared" si="1"/>
        <v>45500</v>
      </c>
      <c r="I18" s="286">
        <f t="shared" si="1"/>
        <v>0</v>
      </c>
      <c r="J18" s="284">
        <f t="shared" si="1"/>
        <v>47500</v>
      </c>
      <c r="K18" s="286">
        <f t="shared" si="1"/>
        <v>0</v>
      </c>
      <c r="L18" s="284">
        <f t="shared" si="1"/>
        <v>156600</v>
      </c>
      <c r="M18" s="286">
        <f t="shared" si="1"/>
        <v>0</v>
      </c>
      <c r="N18" s="284">
        <f t="shared" si="1"/>
        <v>15800</v>
      </c>
      <c r="O18" s="286">
        <f t="shared" si="1"/>
        <v>0</v>
      </c>
      <c r="P18" s="284">
        <f t="shared" si="1"/>
        <v>3250</v>
      </c>
      <c r="Q18" s="286">
        <f t="shared" si="1"/>
        <v>0</v>
      </c>
      <c r="R18" s="284">
        <f t="shared" si="1"/>
        <v>700</v>
      </c>
      <c r="S18" s="286">
        <f t="shared" si="1"/>
        <v>0</v>
      </c>
    </row>
    <row r="19" spans="1:19" ht="18" customHeight="1">
      <c r="A19" s="327" t="s">
        <v>333</v>
      </c>
      <c r="B19" s="277">
        <f aca="true" t="shared" si="2" ref="B19:C22">D19+F19+H19+J19+L19+N19+P19+R19</f>
        <v>8700</v>
      </c>
      <c r="C19" s="280">
        <f t="shared" si="2"/>
        <v>0</v>
      </c>
      <c r="D19" s="277">
        <f>'須賀川市･田村市・田村郡'!H29</f>
        <v>150</v>
      </c>
      <c r="E19" s="280">
        <f>'須賀川市･田村市・田村郡'!I29</f>
        <v>0</v>
      </c>
      <c r="F19" s="277">
        <f>'須賀川市･田村市・田村郡'!J29</f>
        <v>5500</v>
      </c>
      <c r="G19" s="280">
        <f>'須賀川市･田村市・田村郡'!K29</f>
        <v>0</v>
      </c>
      <c r="H19" s="277">
        <f>'須賀川市･田村市・田村郡'!L29</f>
        <v>550</v>
      </c>
      <c r="I19" s="280">
        <f>'須賀川市･田村市・田村郡'!M29</f>
        <v>0</v>
      </c>
      <c r="J19" s="277">
        <f>'須賀川市･田村市・田村郡'!N29</f>
        <v>250</v>
      </c>
      <c r="K19" s="280">
        <f>'須賀川市･田村市・田村郡'!O29</f>
        <v>0</v>
      </c>
      <c r="L19" s="277">
        <f>'須賀川市･田村市・田村郡'!P29</f>
        <v>2000</v>
      </c>
      <c r="M19" s="280">
        <f>'須賀川市･田村市・田村郡'!Q29</f>
        <v>0</v>
      </c>
      <c r="N19" s="277">
        <f>'須賀川市･田村市・田村郡'!R29</f>
        <v>150</v>
      </c>
      <c r="O19" s="280">
        <f>'須賀川市･田村市・田村郡'!S29</f>
        <v>0</v>
      </c>
      <c r="P19" s="277">
        <f>'須賀川市･田村市・田村郡'!U29</f>
        <v>100</v>
      </c>
      <c r="Q19" s="280">
        <f>'須賀川市･田村市・田村郡'!V29</f>
        <v>0</v>
      </c>
      <c r="R19" s="277"/>
      <c r="S19" s="280"/>
    </row>
    <row r="20" spans="1:19" ht="18" customHeight="1">
      <c r="A20" s="327" t="s">
        <v>334</v>
      </c>
      <c r="B20" s="277">
        <f t="shared" si="2"/>
        <v>10350</v>
      </c>
      <c r="C20" s="280">
        <f t="shared" si="2"/>
        <v>0</v>
      </c>
      <c r="D20" s="277">
        <f>'白河市・西白河郡･石川郡･東白川郡'!H21</f>
        <v>400</v>
      </c>
      <c r="E20" s="280">
        <f>'白河市・西白河郡･石川郡･東白川郡'!I21</f>
        <v>0</v>
      </c>
      <c r="F20" s="277">
        <f>'白河市・西白河郡･石川郡･東白川郡'!J21</f>
        <v>6750</v>
      </c>
      <c r="G20" s="280">
        <f>'白河市・西白河郡･石川郡･東白川郡'!K21</f>
        <v>0</v>
      </c>
      <c r="H20" s="277">
        <f>'白河市・西白河郡･石川郡･東白川郡'!L21</f>
        <v>750</v>
      </c>
      <c r="I20" s="280">
        <f>'白河市・西白河郡･石川郡･東白川郡'!M21</f>
        <v>0</v>
      </c>
      <c r="J20" s="277">
        <f>'白河市・西白河郡･石川郡･東白川郡'!N21</f>
        <v>450</v>
      </c>
      <c r="K20" s="280">
        <f>'白河市・西白河郡･石川郡･東白川郡'!O21</f>
        <v>0</v>
      </c>
      <c r="L20" s="277">
        <f>'白河市・西白河郡･石川郡･東白川郡'!P21</f>
        <v>1650</v>
      </c>
      <c r="M20" s="280">
        <f>'白河市・西白河郡･石川郡･東白川郡'!Q21</f>
        <v>0</v>
      </c>
      <c r="N20" s="277">
        <f>'白河市・西白河郡･石川郡･東白川郡'!R21</f>
        <v>300</v>
      </c>
      <c r="O20" s="280">
        <f>'白河市・西白河郡･石川郡･東白川郡'!S21</f>
        <v>0</v>
      </c>
      <c r="P20" s="277">
        <f>'白河市・西白河郡･石川郡･東白川郡'!U21</f>
        <v>50</v>
      </c>
      <c r="Q20" s="280">
        <f>'白河市・西白河郡･石川郡･東白川郡'!V21</f>
        <v>0</v>
      </c>
      <c r="R20" s="277"/>
      <c r="S20" s="280"/>
    </row>
    <row r="21" spans="1:19" ht="18" customHeight="1">
      <c r="A21" s="327" t="s">
        <v>335</v>
      </c>
      <c r="B21" s="277">
        <f t="shared" si="2"/>
        <v>9150</v>
      </c>
      <c r="C21" s="280">
        <f t="shared" si="2"/>
        <v>0</v>
      </c>
      <c r="D21" s="277">
        <f>'白河市・西白河郡･石川郡･東白川郡'!H27</f>
        <v>150</v>
      </c>
      <c r="E21" s="280">
        <f>'白河市・西白河郡･石川郡･東白川郡'!I27</f>
        <v>0</v>
      </c>
      <c r="F21" s="277">
        <f>'白河市・西白河郡･石川郡･東白川郡'!J27</f>
        <v>4150</v>
      </c>
      <c r="G21" s="280">
        <f>'白河市・西白河郡･石川郡･東白川郡'!K27</f>
        <v>0</v>
      </c>
      <c r="H21" s="277">
        <f>'白河市・西白河郡･石川郡･東白川郡'!L27</f>
        <v>350</v>
      </c>
      <c r="I21" s="280">
        <f>'白河市・西白河郡･石川郡･東白川郡'!M27</f>
        <v>0</v>
      </c>
      <c r="J21" s="277">
        <f>'白河市・西白河郡･石川郡･東白川郡'!N27</f>
        <v>550</v>
      </c>
      <c r="K21" s="280">
        <f>'白河市・西白河郡･石川郡･東白川郡'!O27</f>
        <v>0</v>
      </c>
      <c r="L21" s="277">
        <f>'白河市・西白河郡･石川郡･東白川郡'!P27</f>
        <v>3650</v>
      </c>
      <c r="M21" s="280">
        <f>'白河市・西白河郡･石川郡･東白川郡'!Q27</f>
        <v>0</v>
      </c>
      <c r="N21" s="277">
        <f>'白河市・西白河郡･石川郡･東白川郡'!R27</f>
        <v>200</v>
      </c>
      <c r="O21" s="280">
        <f>'白河市・西白河郡･石川郡･東白川郡'!S27</f>
        <v>0</v>
      </c>
      <c r="P21" s="277">
        <f>'白河市・西白河郡･石川郡･東白川郡'!U23+'白河市・西白河郡･石川郡･東白川郡'!U25</f>
        <v>100</v>
      </c>
      <c r="Q21" s="280">
        <f>'白河市・西白河郡･石川郡･東白川郡'!V23+'白河市・西白河郡･石川郡･東白川郡'!V25</f>
        <v>0</v>
      </c>
      <c r="R21" s="277"/>
      <c r="S21" s="280"/>
    </row>
    <row r="22" spans="1:19" ht="18" customHeight="1">
      <c r="A22" s="327" t="s">
        <v>336</v>
      </c>
      <c r="B22" s="277">
        <f t="shared" si="2"/>
        <v>8400</v>
      </c>
      <c r="C22" s="280">
        <f t="shared" si="2"/>
        <v>0</v>
      </c>
      <c r="D22" s="277">
        <f>'白河市・西白河郡･石川郡･東白川郡'!H35</f>
        <v>250</v>
      </c>
      <c r="E22" s="280">
        <f>'白河市・西白河郡･石川郡･東白川郡'!I35</f>
        <v>0</v>
      </c>
      <c r="F22" s="277">
        <f>'白河市・西白河郡･石川郡･東白川郡'!J35</f>
        <v>4450</v>
      </c>
      <c r="G22" s="280">
        <f>'白河市・西白河郡･石川郡･東白川郡'!K35</f>
        <v>0</v>
      </c>
      <c r="H22" s="277">
        <f>'白河市・西白河郡･石川郡･東白川郡'!L35</f>
        <v>400</v>
      </c>
      <c r="I22" s="280">
        <f>'白河市・西白河郡･石川郡･東白川郡'!M35</f>
        <v>0</v>
      </c>
      <c r="J22" s="277">
        <f>'白河市・西白河郡･石川郡･東白川郡'!N35</f>
        <v>550</v>
      </c>
      <c r="K22" s="280">
        <f>'白河市・西白河郡･石川郡･東白川郡'!O35</f>
        <v>0</v>
      </c>
      <c r="L22" s="277">
        <f>'白河市・西白河郡･石川郡･東白川郡'!P35</f>
        <v>2500</v>
      </c>
      <c r="M22" s="280">
        <f>'白河市・西白河郡･石川郡･東白川郡'!Q35</f>
        <v>0</v>
      </c>
      <c r="N22" s="277">
        <f>'白河市・西白河郡･石川郡･東白川郡'!R35</f>
        <v>200</v>
      </c>
      <c r="O22" s="280">
        <f>'白河市・西白河郡･石川郡･東白川郡'!S35</f>
        <v>0</v>
      </c>
      <c r="P22" s="277">
        <f>'白河市・西白河郡･石川郡･東白川郡'!U30+'白河市・西白河郡･石川郡･東白川郡'!U32</f>
        <v>50</v>
      </c>
      <c r="Q22" s="280">
        <f>'白河市・西白河郡･石川郡･東白川郡'!V30+'白河市・西白河郡･石川郡･東白川郡'!V32</f>
        <v>0</v>
      </c>
      <c r="R22" s="277"/>
      <c r="S22" s="280"/>
    </row>
    <row r="23" spans="1:19" ht="18" customHeight="1">
      <c r="A23" s="327" t="s">
        <v>337</v>
      </c>
      <c r="B23" s="333" t="s">
        <v>257</v>
      </c>
      <c r="C23" s="280"/>
      <c r="D23" s="277"/>
      <c r="E23" s="280"/>
      <c r="F23" s="277"/>
      <c r="G23" s="280"/>
      <c r="H23" s="277"/>
      <c r="I23" s="280"/>
      <c r="J23" s="277"/>
      <c r="K23" s="280"/>
      <c r="L23" s="277"/>
      <c r="M23" s="280"/>
      <c r="N23" s="277"/>
      <c r="O23" s="280"/>
      <c r="P23" s="277"/>
      <c r="Q23" s="280"/>
      <c r="R23" s="277"/>
      <c r="S23" s="280"/>
    </row>
    <row r="24" spans="1:19" ht="18" customHeight="1">
      <c r="A24" s="327" t="s">
        <v>338</v>
      </c>
      <c r="B24" s="277">
        <f>D24+F24+H24+J24+L24+N24+P24</f>
        <v>12850</v>
      </c>
      <c r="C24" s="280">
        <f aca="true" t="shared" si="3" ref="C24:C30">E24+G24+I24+K24+M24+O24+Q24+S24</f>
        <v>0</v>
      </c>
      <c r="D24" s="277">
        <f>'福島２･伊達市・伊達郡'!H40</f>
        <v>300</v>
      </c>
      <c r="E24" s="280">
        <f>'福島２･伊達市・伊達郡'!I40</f>
        <v>0</v>
      </c>
      <c r="F24" s="277">
        <f>'福島２･伊達市・伊達郡'!J40</f>
        <v>7250</v>
      </c>
      <c r="G24" s="280">
        <f>'福島２･伊達市・伊達郡'!K40</f>
        <v>0</v>
      </c>
      <c r="H24" s="277">
        <f>'福島２･伊達市・伊達郡'!L40</f>
        <v>650</v>
      </c>
      <c r="I24" s="280">
        <f>'福島２･伊達市・伊達郡'!M40</f>
        <v>0</v>
      </c>
      <c r="J24" s="277">
        <f>'福島２･伊達市・伊達郡'!N40</f>
        <v>450</v>
      </c>
      <c r="K24" s="280">
        <f>'福島２･伊達市・伊達郡'!O40</f>
        <v>0</v>
      </c>
      <c r="L24" s="277">
        <f>'福島２･伊達市・伊達郡'!P40</f>
        <v>3750</v>
      </c>
      <c r="M24" s="280">
        <f>'福島２･伊達市・伊達郡'!Q40</f>
        <v>0</v>
      </c>
      <c r="N24" s="277">
        <f>'福島２･伊達市・伊達郡'!R40</f>
        <v>350</v>
      </c>
      <c r="O24" s="280">
        <f>'福島２･伊達市・伊達郡'!S40</f>
        <v>0</v>
      </c>
      <c r="P24" s="277">
        <f>'福島２･伊達市・伊達郡'!U40</f>
        <v>100</v>
      </c>
      <c r="Q24" s="280">
        <f>'福島２･伊達市・伊達郡'!V40</f>
        <v>0</v>
      </c>
      <c r="R24" s="277"/>
      <c r="S24" s="280"/>
    </row>
    <row r="25" spans="1:19" ht="18" customHeight="1">
      <c r="A25" s="327" t="s">
        <v>339</v>
      </c>
      <c r="B25" s="277">
        <f aca="true" t="shared" si="4" ref="B25:B30">D25+F25+H25+J25+L25+N25+P25+R25</f>
        <v>2200</v>
      </c>
      <c r="C25" s="280">
        <f t="shared" si="3"/>
        <v>0</v>
      </c>
      <c r="D25" s="277">
        <f>'南相馬市・相馬市・相馬郡・双葉郡'!H38</f>
        <v>50</v>
      </c>
      <c r="E25" s="280">
        <f>'南相馬市・相馬市・相馬郡・双葉郡'!I38</f>
        <v>0</v>
      </c>
      <c r="F25" s="277">
        <f>'南相馬市・相馬市・相馬郡・双葉郡'!J38</f>
        <v>1400</v>
      </c>
      <c r="G25" s="280">
        <f>'南相馬市・相馬市・相馬郡・双葉郡'!K38</f>
        <v>0</v>
      </c>
      <c r="H25" s="277">
        <f>'南相馬市・相馬市・相馬郡・双葉郡'!L38</f>
        <v>200</v>
      </c>
      <c r="I25" s="280">
        <f>'南相馬市・相馬市・相馬郡・双葉郡'!M38</f>
        <v>0</v>
      </c>
      <c r="J25" s="277">
        <f>'南相馬市・相馬市・相馬郡・双葉郡'!N38</f>
        <v>50</v>
      </c>
      <c r="K25" s="280">
        <f>'南相馬市・相馬市・相馬郡・双葉郡'!O38</f>
        <v>0</v>
      </c>
      <c r="L25" s="277">
        <f>'南相馬市・相馬市・相馬郡・双葉郡'!P38</f>
        <v>500</v>
      </c>
      <c r="M25" s="280">
        <f>'南相馬市・相馬市・相馬郡・双葉郡'!Q38</f>
        <v>0</v>
      </c>
      <c r="N25" s="277">
        <f>'南相馬市・相馬市・相馬郡・双葉郡'!R38</f>
        <v>0</v>
      </c>
      <c r="O25" s="280">
        <f>'南相馬市・相馬市・相馬郡・双葉郡'!S38</f>
        <v>0</v>
      </c>
      <c r="P25" s="277">
        <f>'南相馬市・相馬市・相馬郡・双葉郡'!U28+'南相馬市・相馬市・相馬郡・双葉郡'!U29+'南相馬市・相馬市・相馬郡・双葉郡'!U31+'南相馬市・相馬市・相馬郡・双葉郡'!U33+'南相馬市・相馬市・相馬郡・双葉郡'!U35</f>
        <v>0</v>
      </c>
      <c r="Q25" s="279">
        <f>'南相馬市・相馬市・相馬郡・双葉郡'!V28+'南相馬市・相馬市・相馬郡・双葉郡'!V29+'南相馬市・相馬市・相馬郡・双葉郡'!V31+'南相馬市・相馬市・相馬郡・双葉郡'!V33+'南相馬市・相馬市・相馬郡・双葉郡'!V35</f>
        <v>0</v>
      </c>
      <c r="R25" s="287">
        <f>'南相馬市・相馬市・相馬郡・双葉郡'!U27+'南相馬市・相馬市・相馬郡・双葉郡'!U30</f>
        <v>0</v>
      </c>
      <c r="S25" s="288">
        <f>'南相馬市・相馬市・相馬郡・双葉郡'!V27+'南相馬市・相馬市・相馬郡・双葉郡'!V30</f>
        <v>0</v>
      </c>
    </row>
    <row r="26" spans="1:19" ht="18" customHeight="1">
      <c r="A26" s="327" t="s">
        <v>93</v>
      </c>
      <c r="B26" s="277">
        <f t="shared" si="4"/>
        <v>1500</v>
      </c>
      <c r="C26" s="280">
        <f t="shared" si="3"/>
        <v>0</v>
      </c>
      <c r="D26" s="277">
        <f>'南相馬市・相馬市・相馬郡・双葉郡'!H23</f>
        <v>0</v>
      </c>
      <c r="E26" s="280">
        <f>'南相馬市・相馬市・相馬郡・双葉郡'!I23</f>
        <v>0</v>
      </c>
      <c r="F26" s="277">
        <f>'南相馬市・相馬市・相馬郡・双葉郡'!J23</f>
        <v>1050</v>
      </c>
      <c r="G26" s="280">
        <f>'南相馬市・相馬市・相馬郡・双葉郡'!K23</f>
        <v>0</v>
      </c>
      <c r="H26" s="277">
        <f>'南相馬市・相馬市・相馬郡・双葉郡'!L23</f>
        <v>50</v>
      </c>
      <c r="I26" s="280">
        <f>'南相馬市・相馬市・相馬郡・双葉郡'!M23</f>
        <v>0</v>
      </c>
      <c r="J26" s="277">
        <f>'南相馬市・相馬市・相馬郡・双葉郡'!N23</f>
        <v>50</v>
      </c>
      <c r="K26" s="280">
        <f>'南相馬市・相馬市・相馬郡・双葉郡'!O23</f>
        <v>0</v>
      </c>
      <c r="L26" s="277">
        <f>'南相馬市・相馬市・相馬郡・双葉郡'!P23</f>
        <v>250</v>
      </c>
      <c r="M26" s="280">
        <f>'南相馬市・相馬市・相馬郡・双葉郡'!Q23</f>
        <v>0</v>
      </c>
      <c r="N26" s="277">
        <f>'南相馬市・相馬市・相馬郡・双葉郡'!R23</f>
        <v>50</v>
      </c>
      <c r="O26" s="280">
        <f>'南相馬市・相馬市・相馬郡・双葉郡'!S23</f>
        <v>0</v>
      </c>
      <c r="P26" s="277"/>
      <c r="Q26" s="280"/>
      <c r="R26" s="277">
        <f>'南相馬市・相馬市・相馬郡・双葉郡'!U23</f>
        <v>50</v>
      </c>
      <c r="S26" s="280">
        <f>'南相馬市・相馬市・相馬郡・双葉郡'!V23</f>
        <v>0</v>
      </c>
    </row>
    <row r="27" spans="1:19" ht="18" customHeight="1">
      <c r="A27" s="327" t="s">
        <v>340</v>
      </c>
      <c r="B27" s="277">
        <f t="shared" si="4"/>
        <v>7450</v>
      </c>
      <c r="C27" s="280">
        <f t="shared" si="3"/>
        <v>0</v>
      </c>
      <c r="D27" s="277">
        <f>'喜多方市・耶麻郡・大沼郡'!H24</f>
        <v>200</v>
      </c>
      <c r="E27" s="280">
        <f>'喜多方市・耶麻郡・大沼郡'!I24</f>
        <v>0</v>
      </c>
      <c r="F27" s="277">
        <f>'喜多方市・耶麻郡・大沼郡'!J24</f>
        <v>5000</v>
      </c>
      <c r="G27" s="280">
        <f>'喜多方市・耶麻郡・大沼郡'!K24</f>
        <v>0</v>
      </c>
      <c r="H27" s="277">
        <f>'喜多方市・耶麻郡・大沼郡'!L24</f>
        <v>450</v>
      </c>
      <c r="I27" s="280">
        <f>'喜多方市・耶麻郡・大沼郡'!M24</f>
        <v>0</v>
      </c>
      <c r="J27" s="277">
        <f>'喜多方市・耶麻郡・大沼郡'!N24</f>
        <v>300</v>
      </c>
      <c r="K27" s="280">
        <f>'喜多方市・耶麻郡・大沼郡'!O24</f>
        <v>0</v>
      </c>
      <c r="L27" s="277">
        <f>'喜多方市・耶麻郡・大沼郡'!P24</f>
        <v>1350</v>
      </c>
      <c r="M27" s="280">
        <f>'喜多方市・耶麻郡・大沼郡'!Q24</f>
        <v>0</v>
      </c>
      <c r="N27" s="277">
        <f>'喜多方市・耶麻郡・大沼郡'!R24</f>
        <v>150</v>
      </c>
      <c r="O27" s="280">
        <f>'喜多方市・耶麻郡・大沼郡'!S24</f>
        <v>0</v>
      </c>
      <c r="P27" s="277">
        <f>'喜多方市・耶麻郡・大沼郡'!U16</f>
        <v>0</v>
      </c>
      <c r="Q27" s="280">
        <f>'喜多方市・耶麻郡・大沼郡'!V16</f>
        <v>0</v>
      </c>
      <c r="R27" s="277"/>
      <c r="S27" s="280"/>
    </row>
    <row r="28" spans="1:19" ht="18" customHeight="1">
      <c r="A28" s="327" t="s">
        <v>341</v>
      </c>
      <c r="B28" s="277">
        <f t="shared" si="4"/>
        <v>10050</v>
      </c>
      <c r="C28" s="280">
        <f t="shared" si="3"/>
        <v>0</v>
      </c>
      <c r="D28" s="277">
        <f>'喜多方市・耶麻郡・大沼郡'!H33</f>
        <v>250</v>
      </c>
      <c r="E28" s="280">
        <f>'喜多方市・耶麻郡・大沼郡'!I33</f>
        <v>0</v>
      </c>
      <c r="F28" s="277">
        <f>'喜多方市・耶麻郡・大沼郡'!J33</f>
        <v>6400</v>
      </c>
      <c r="G28" s="280">
        <f>'喜多方市・耶麻郡・大沼郡'!K33</f>
        <v>0</v>
      </c>
      <c r="H28" s="277">
        <f>'喜多方市・耶麻郡・大沼郡'!L33</f>
        <v>550</v>
      </c>
      <c r="I28" s="280">
        <f>'喜多方市・耶麻郡・大沼郡'!M33</f>
        <v>0</v>
      </c>
      <c r="J28" s="277">
        <f>'喜多方市・耶麻郡・大沼郡'!N33</f>
        <v>550</v>
      </c>
      <c r="K28" s="280">
        <f>'喜多方市・耶麻郡・大沼郡'!O33</f>
        <v>0</v>
      </c>
      <c r="L28" s="277">
        <f>'喜多方市・耶麻郡・大沼郡'!P33</f>
        <v>2100</v>
      </c>
      <c r="M28" s="280">
        <f>'喜多方市・耶麻郡・大沼郡'!Q33</f>
        <v>0</v>
      </c>
      <c r="N28" s="277">
        <f>'喜多方市・耶麻郡・大沼郡'!R33</f>
        <v>150</v>
      </c>
      <c r="O28" s="280">
        <f>'喜多方市・耶麻郡・大沼郡'!S33</f>
        <v>0</v>
      </c>
      <c r="P28" s="277">
        <f>'喜多方市・耶麻郡・大沼郡'!U26+'喜多方市・耶麻郡・大沼郡'!U28</f>
        <v>50</v>
      </c>
      <c r="Q28" s="280">
        <f>'喜多方市・耶麻郡・大沼郡'!V26+'喜多方市・耶麻郡・大沼郡'!V28</f>
        <v>0</v>
      </c>
      <c r="R28" s="277"/>
      <c r="S28" s="280"/>
    </row>
    <row r="29" spans="1:19" ht="18" customHeight="1">
      <c r="A29" s="327" t="s">
        <v>342</v>
      </c>
      <c r="B29" s="277">
        <f t="shared" si="4"/>
        <v>6650</v>
      </c>
      <c r="C29" s="280">
        <f t="shared" si="3"/>
        <v>0</v>
      </c>
      <c r="D29" s="277">
        <f>'会津若松市・河沼郡・南会津郡'!H28</f>
        <v>200</v>
      </c>
      <c r="E29" s="280">
        <f>'会津若松市・河沼郡・南会津郡'!I28</f>
        <v>0</v>
      </c>
      <c r="F29" s="277">
        <f>'会津若松市・河沼郡・南会津郡'!J28</f>
        <v>3850</v>
      </c>
      <c r="G29" s="280">
        <f>'会津若松市・河沼郡・南会津郡'!K28</f>
        <v>0</v>
      </c>
      <c r="H29" s="277">
        <f>'会津若松市・河沼郡・南会津郡'!L28</f>
        <v>500</v>
      </c>
      <c r="I29" s="280">
        <f>'会津若松市・河沼郡・南会津郡'!M28</f>
        <v>0</v>
      </c>
      <c r="J29" s="277">
        <f>'会津若松市・河沼郡・南会津郡'!N28</f>
        <v>400</v>
      </c>
      <c r="K29" s="280">
        <f>'会津若松市・河沼郡・南会津郡'!O28</f>
        <v>0</v>
      </c>
      <c r="L29" s="277">
        <f>'会津若松市・河沼郡・南会津郡'!P28</f>
        <v>1500</v>
      </c>
      <c r="M29" s="280">
        <f>'会津若松市・河沼郡・南会津郡'!Q28</f>
        <v>0</v>
      </c>
      <c r="N29" s="277">
        <f>'会津若松市・河沼郡・南会津郡'!R28</f>
        <v>150</v>
      </c>
      <c r="O29" s="280">
        <f>'会津若松市・河沼郡・南会津郡'!S28</f>
        <v>0</v>
      </c>
      <c r="P29" s="277">
        <f>'会津若松市・河沼郡・南会津郡'!U22</f>
        <v>50</v>
      </c>
      <c r="Q29" s="280">
        <f>'会津若松市・河沼郡・南会津郡'!V22</f>
        <v>0</v>
      </c>
      <c r="R29" s="277"/>
      <c r="S29" s="280"/>
    </row>
    <row r="30" spans="1:19" ht="18" customHeight="1">
      <c r="A30" s="330" t="s">
        <v>343</v>
      </c>
      <c r="B30" s="289">
        <f t="shared" si="4"/>
        <v>8450</v>
      </c>
      <c r="C30" s="290">
        <f t="shared" si="3"/>
        <v>0</v>
      </c>
      <c r="D30" s="289">
        <f>'会津若松市・河沼郡・南会津郡'!H37</f>
        <v>100</v>
      </c>
      <c r="E30" s="290">
        <f>'会津若松市・河沼郡・南会津郡'!I37</f>
        <v>0</v>
      </c>
      <c r="F30" s="289">
        <f>'会津若松市・河沼郡・南会津郡'!J37</f>
        <v>5050</v>
      </c>
      <c r="G30" s="290">
        <f>'会津若松市・河沼郡・南会津郡'!K37</f>
        <v>0</v>
      </c>
      <c r="H30" s="289">
        <f>'会津若松市・河沼郡・南会津郡'!L37</f>
        <v>450</v>
      </c>
      <c r="I30" s="290">
        <f>'会津若松市・河沼郡・南会津郡'!M37</f>
        <v>0</v>
      </c>
      <c r="J30" s="289">
        <f>'会津若松市・河沼郡・南会津郡'!N37</f>
        <v>400</v>
      </c>
      <c r="K30" s="290">
        <f>'会津若松市・河沼郡・南会津郡'!O37</f>
        <v>0</v>
      </c>
      <c r="L30" s="289">
        <f>'会津若松市・河沼郡・南会津郡'!P37</f>
        <v>2250</v>
      </c>
      <c r="M30" s="290">
        <f>'会津若松市・河沼郡・南会津郡'!Q37</f>
        <v>0</v>
      </c>
      <c r="N30" s="289">
        <f>'会津若松市・河沼郡・南会津郡'!R37</f>
        <v>200</v>
      </c>
      <c r="O30" s="290">
        <f>'会津若松市・河沼郡・南会津郡'!S37</f>
        <v>0</v>
      </c>
      <c r="P30" s="289">
        <f>'会津若松市・河沼郡・南会津郡'!U31+'会津若松市・河沼郡・南会津郡'!U36</f>
        <v>0</v>
      </c>
      <c r="Q30" s="290">
        <f>'会津若松市・河沼郡・南会津郡'!V31+'会津若松市・河沼郡・南会津郡'!V36</f>
        <v>0</v>
      </c>
      <c r="R30" s="289"/>
      <c r="S30" s="290"/>
    </row>
    <row r="31" spans="1:19" ht="18" customHeight="1">
      <c r="A31" s="329" t="s">
        <v>344</v>
      </c>
      <c r="B31" s="284">
        <f>SUM(B19:B22,B24:B30)</f>
        <v>85750</v>
      </c>
      <c r="C31" s="291">
        <f>SUM(C19:C22,C24:C30)</f>
        <v>0</v>
      </c>
      <c r="D31" s="284">
        <f>SUM(D19:D30)</f>
        <v>2050</v>
      </c>
      <c r="E31" s="291">
        <f>SUM(E19:E30)</f>
        <v>0</v>
      </c>
      <c r="F31" s="284">
        <f aca="true" t="shared" si="5" ref="F31:S31">SUM(F19:F30)</f>
        <v>50850</v>
      </c>
      <c r="G31" s="291">
        <f t="shared" si="5"/>
        <v>0</v>
      </c>
      <c r="H31" s="284">
        <f t="shared" si="5"/>
        <v>4900</v>
      </c>
      <c r="I31" s="291">
        <f t="shared" si="5"/>
        <v>0</v>
      </c>
      <c r="J31" s="284">
        <f t="shared" si="5"/>
        <v>4000</v>
      </c>
      <c r="K31" s="291">
        <f t="shared" si="5"/>
        <v>0</v>
      </c>
      <c r="L31" s="284">
        <f t="shared" si="5"/>
        <v>21500</v>
      </c>
      <c r="M31" s="291">
        <f t="shared" si="5"/>
        <v>0</v>
      </c>
      <c r="N31" s="284">
        <f t="shared" si="5"/>
        <v>1900</v>
      </c>
      <c r="O31" s="291">
        <f t="shared" si="5"/>
        <v>0</v>
      </c>
      <c r="P31" s="284">
        <f t="shared" si="5"/>
        <v>500</v>
      </c>
      <c r="Q31" s="291">
        <f t="shared" si="5"/>
        <v>0</v>
      </c>
      <c r="R31" s="284">
        <f t="shared" si="5"/>
        <v>50</v>
      </c>
      <c r="S31" s="291">
        <f t="shared" si="5"/>
        <v>0</v>
      </c>
    </row>
    <row r="32" spans="3:19" ht="9" customHeight="1">
      <c r="C32" s="272"/>
      <c r="D32" s="292"/>
      <c r="E32" s="272"/>
      <c r="G32" s="272"/>
      <c r="I32" s="272"/>
      <c r="K32" s="272"/>
      <c r="M32" s="272"/>
      <c r="O32" s="272"/>
      <c r="Q32" s="272"/>
      <c r="S32" s="272"/>
    </row>
    <row r="33" spans="1:19" ht="18" customHeight="1">
      <c r="A33" s="325" t="s">
        <v>345</v>
      </c>
      <c r="B33" s="284">
        <f aca="true" t="shared" si="6" ref="B33:R33">B18+B31</f>
        <v>577300</v>
      </c>
      <c r="C33" s="291">
        <f>C18+C31</f>
        <v>0</v>
      </c>
      <c r="D33" s="284">
        <f t="shared" si="6"/>
        <v>23750</v>
      </c>
      <c r="E33" s="291">
        <f>E18+E31</f>
        <v>0</v>
      </c>
      <c r="F33" s="284">
        <f t="shared" si="6"/>
        <v>251350</v>
      </c>
      <c r="G33" s="291">
        <f>G18+G31</f>
        <v>0</v>
      </c>
      <c r="H33" s="284">
        <f t="shared" si="6"/>
        <v>50400</v>
      </c>
      <c r="I33" s="291">
        <f>I18+I31</f>
        <v>0</v>
      </c>
      <c r="J33" s="284">
        <f t="shared" si="6"/>
        <v>51500</v>
      </c>
      <c r="K33" s="291">
        <f>K18+K31</f>
        <v>0</v>
      </c>
      <c r="L33" s="284">
        <f t="shared" si="6"/>
        <v>178100</v>
      </c>
      <c r="M33" s="291">
        <f>M18+M31</f>
        <v>0</v>
      </c>
      <c r="N33" s="284">
        <f t="shared" si="6"/>
        <v>17700</v>
      </c>
      <c r="O33" s="291">
        <f>O18+O31</f>
        <v>0</v>
      </c>
      <c r="P33" s="284">
        <f t="shared" si="6"/>
        <v>3750</v>
      </c>
      <c r="Q33" s="291">
        <f>Q18+Q31</f>
        <v>0</v>
      </c>
      <c r="R33" s="284">
        <f t="shared" si="6"/>
        <v>750</v>
      </c>
      <c r="S33" s="291">
        <f>S18+S31</f>
        <v>0</v>
      </c>
    </row>
    <row r="34" spans="1:7" ht="14.25">
      <c r="A34" s="293" t="s">
        <v>218</v>
      </c>
      <c r="G34" s="269"/>
    </row>
    <row r="38" spans="1:19" ht="14.25">
      <c r="A38" s="485"/>
      <c r="B38" s="486"/>
      <c r="C38" s="487"/>
      <c r="D38" s="488"/>
      <c r="E38" s="487"/>
      <c r="F38" s="486"/>
      <c r="G38" s="487"/>
      <c r="H38" s="486"/>
      <c r="I38" s="487"/>
      <c r="J38" s="486"/>
      <c r="K38" s="487"/>
      <c r="L38" s="486"/>
      <c r="M38" s="487"/>
      <c r="N38" s="486"/>
      <c r="O38" s="487"/>
      <c r="P38" s="486"/>
      <c r="Q38" s="487"/>
      <c r="R38" s="486"/>
      <c r="S38" s="487"/>
    </row>
    <row r="39" spans="1:19" ht="14.25">
      <c r="A39" s="485"/>
      <c r="B39" s="486"/>
      <c r="C39" s="487"/>
      <c r="D39" s="488"/>
      <c r="E39" s="487"/>
      <c r="F39" s="486"/>
      <c r="G39" s="487"/>
      <c r="H39" s="486"/>
      <c r="I39" s="487"/>
      <c r="J39" s="486"/>
      <c r="K39" s="487"/>
      <c r="L39" s="486"/>
      <c r="M39" s="487"/>
      <c r="N39" s="486"/>
      <c r="O39" s="487"/>
      <c r="P39" s="486"/>
      <c r="Q39" s="487"/>
      <c r="R39" s="486"/>
      <c r="S39" s="487"/>
    </row>
    <row r="40" spans="1:19" ht="14.25">
      <c r="A40" s="485"/>
      <c r="B40" s="486"/>
      <c r="C40" s="487"/>
      <c r="D40" s="488"/>
      <c r="E40" s="487"/>
      <c r="F40" s="486"/>
      <c r="G40" s="487"/>
      <c r="H40" s="486"/>
      <c r="I40" s="487"/>
      <c r="J40" s="486"/>
      <c r="K40" s="487"/>
      <c r="L40" s="486"/>
      <c r="M40" s="487"/>
      <c r="N40" s="486"/>
      <c r="O40" s="487"/>
      <c r="P40" s="486"/>
      <c r="Q40" s="487"/>
      <c r="R40" s="486"/>
      <c r="S40" s="487"/>
    </row>
    <row r="41" spans="1:19" ht="14.25">
      <c r="A41" s="485"/>
      <c r="B41" s="486"/>
      <c r="C41" s="487"/>
      <c r="D41" s="488"/>
      <c r="E41" s="487"/>
      <c r="F41" s="486"/>
      <c r="G41" s="487"/>
      <c r="H41" s="486"/>
      <c r="I41" s="487"/>
      <c r="J41" s="486"/>
      <c r="K41" s="487"/>
      <c r="L41" s="486"/>
      <c r="M41" s="487"/>
      <c r="N41" s="486"/>
      <c r="O41" s="487"/>
      <c r="P41" s="486"/>
      <c r="Q41" s="487"/>
      <c r="R41" s="486"/>
      <c r="S41" s="487"/>
    </row>
    <row r="42" spans="1:19" ht="14.25">
      <c r="A42" s="485"/>
      <c r="B42" s="486"/>
      <c r="C42" s="487"/>
      <c r="D42" s="488"/>
      <c r="E42" s="489"/>
      <c r="F42" s="486"/>
      <c r="G42" s="487"/>
      <c r="H42" s="486"/>
      <c r="I42" s="487"/>
      <c r="J42" s="486"/>
      <c r="K42" s="487"/>
      <c r="L42" s="486"/>
      <c r="M42" s="487"/>
      <c r="N42" s="486"/>
      <c r="O42" s="487"/>
      <c r="P42" s="486"/>
      <c r="Q42" s="487"/>
      <c r="R42" s="486"/>
      <c r="S42" s="487"/>
    </row>
    <row r="43" spans="1:19" ht="14.25">
      <c r="A43" s="485"/>
      <c r="B43" s="486"/>
      <c r="C43" s="487"/>
      <c r="D43" s="488"/>
      <c r="E43" s="487"/>
      <c r="F43" s="486"/>
      <c r="G43" s="487"/>
      <c r="H43" s="486"/>
      <c r="I43" s="487"/>
      <c r="J43" s="486"/>
      <c r="K43" s="487"/>
      <c r="L43" s="486"/>
      <c r="M43" s="487"/>
      <c r="N43" s="486"/>
      <c r="O43" s="487"/>
      <c r="P43" s="486"/>
      <c r="Q43" s="487"/>
      <c r="R43" s="486"/>
      <c r="S43" s="487"/>
    </row>
    <row r="44" spans="1:19" ht="14.25">
      <c r="A44" s="485"/>
      <c r="B44" s="486"/>
      <c r="C44" s="487"/>
      <c r="D44" s="488"/>
      <c r="E44" s="487"/>
      <c r="F44" s="486"/>
      <c r="G44" s="487"/>
      <c r="H44" s="486"/>
      <c r="I44" s="487"/>
      <c r="J44" s="486"/>
      <c r="K44" s="487"/>
      <c r="L44" s="486"/>
      <c r="M44" s="487"/>
      <c r="N44" s="486"/>
      <c r="O44" s="487"/>
      <c r="P44" s="486"/>
      <c r="Q44" s="487"/>
      <c r="R44" s="486"/>
      <c r="S44" s="487"/>
    </row>
    <row r="45" spans="1:19" ht="14.25">
      <c r="A45" s="485"/>
      <c r="B45" s="486"/>
      <c r="C45" s="487"/>
      <c r="D45" s="488"/>
      <c r="E45" s="487"/>
      <c r="F45" s="486"/>
      <c r="G45" s="487"/>
      <c r="H45" s="486"/>
      <c r="I45" s="487"/>
      <c r="J45" s="486"/>
      <c r="K45" s="487"/>
      <c r="L45" s="486"/>
      <c r="M45" s="487"/>
      <c r="N45" s="486"/>
      <c r="O45" s="487"/>
      <c r="P45" s="486"/>
      <c r="Q45" s="487"/>
      <c r="R45" s="486"/>
      <c r="S45" s="487"/>
    </row>
    <row r="46" spans="1:19" ht="14.25">
      <c r="A46" s="485"/>
      <c r="B46" s="486"/>
      <c r="C46" s="487"/>
      <c r="D46" s="488"/>
      <c r="E46" s="487"/>
      <c r="F46" s="486"/>
      <c r="G46" s="487"/>
      <c r="H46" s="486"/>
      <c r="I46" s="487"/>
      <c r="J46" s="486"/>
      <c r="K46" s="487"/>
      <c r="L46" s="486"/>
      <c r="M46" s="487"/>
      <c r="N46" s="486"/>
      <c r="O46" s="487"/>
      <c r="P46" s="486"/>
      <c r="Q46" s="487"/>
      <c r="R46" s="486"/>
      <c r="S46" s="487"/>
    </row>
    <row r="47" spans="1:19" ht="14.25">
      <c r="A47" s="485"/>
      <c r="B47" s="486"/>
      <c r="C47" s="487"/>
      <c r="D47" s="488"/>
      <c r="E47" s="487"/>
      <c r="F47" s="486"/>
      <c r="G47" s="487"/>
      <c r="H47" s="486"/>
      <c r="I47" s="487"/>
      <c r="J47" s="486"/>
      <c r="K47" s="487"/>
      <c r="L47" s="486"/>
      <c r="M47" s="487"/>
      <c r="N47" s="486"/>
      <c r="O47" s="487"/>
      <c r="P47" s="486"/>
      <c r="Q47" s="487"/>
      <c r="R47" s="486"/>
      <c r="S47" s="487"/>
    </row>
    <row r="48" spans="1:19" ht="14.25">
      <c r="A48" s="485"/>
      <c r="B48" s="486"/>
      <c r="C48" s="487"/>
      <c r="D48" s="488"/>
      <c r="E48" s="487"/>
      <c r="F48" s="486"/>
      <c r="G48" s="487"/>
      <c r="H48" s="486"/>
      <c r="I48" s="487"/>
      <c r="J48" s="486"/>
      <c r="K48" s="487"/>
      <c r="L48" s="486"/>
      <c r="M48" s="487"/>
      <c r="N48" s="486"/>
      <c r="O48" s="487"/>
      <c r="P48" s="486"/>
      <c r="Q48" s="487"/>
      <c r="R48" s="486"/>
      <c r="S48" s="487"/>
    </row>
    <row r="49" spans="1:19" ht="14.25">
      <c r="A49" s="485"/>
      <c r="B49" s="486"/>
      <c r="C49" s="487"/>
      <c r="D49" s="488"/>
      <c r="E49" s="487"/>
      <c r="F49" s="486"/>
      <c r="G49" s="487"/>
      <c r="H49" s="486"/>
      <c r="I49" s="487"/>
      <c r="J49" s="486"/>
      <c r="K49" s="487"/>
      <c r="L49" s="486"/>
      <c r="M49" s="487"/>
      <c r="N49" s="486"/>
      <c r="O49" s="487"/>
      <c r="P49" s="486"/>
      <c r="Q49" s="487"/>
      <c r="R49" s="486"/>
      <c r="S49" s="487"/>
    </row>
    <row r="50" spans="1:19" ht="14.25">
      <c r="A50" s="485"/>
      <c r="B50" s="486"/>
      <c r="C50" s="487"/>
      <c r="D50" s="488"/>
      <c r="E50" s="487"/>
      <c r="F50" s="486"/>
      <c r="G50" s="487"/>
      <c r="H50" s="486"/>
      <c r="I50" s="487"/>
      <c r="J50" s="486"/>
      <c r="K50" s="487"/>
      <c r="L50" s="486"/>
      <c r="M50" s="487"/>
      <c r="N50" s="486"/>
      <c r="O50" s="487"/>
      <c r="P50" s="486"/>
      <c r="Q50" s="487"/>
      <c r="R50" s="486"/>
      <c r="S50" s="487"/>
    </row>
    <row r="51" spans="1:19" ht="14.25">
      <c r="A51" s="485"/>
      <c r="B51" s="486"/>
      <c r="C51" s="487"/>
      <c r="D51" s="488"/>
      <c r="E51" s="487"/>
      <c r="F51" s="486"/>
      <c r="G51" s="487"/>
      <c r="H51" s="486"/>
      <c r="I51" s="487"/>
      <c r="J51" s="486"/>
      <c r="K51" s="487"/>
      <c r="L51" s="486"/>
      <c r="M51" s="487"/>
      <c r="N51" s="486"/>
      <c r="O51" s="487"/>
      <c r="P51" s="486"/>
      <c r="Q51" s="487"/>
      <c r="R51" s="486"/>
      <c r="S51" s="487"/>
    </row>
    <row r="52" spans="1:19" ht="14.25">
      <c r="A52" s="485"/>
      <c r="B52" s="486"/>
      <c r="C52" s="487"/>
      <c r="D52" s="488"/>
      <c r="E52" s="487"/>
      <c r="F52" s="486"/>
      <c r="G52" s="487"/>
      <c r="H52" s="486"/>
      <c r="I52" s="487"/>
      <c r="J52" s="486"/>
      <c r="K52" s="487"/>
      <c r="L52" s="486"/>
      <c r="M52" s="487"/>
      <c r="N52" s="486"/>
      <c r="O52" s="487"/>
      <c r="P52" s="486"/>
      <c r="Q52" s="487"/>
      <c r="R52" s="486"/>
      <c r="S52" s="487"/>
    </row>
    <row r="53" spans="1:19" ht="14.25">
      <c r="A53" s="485"/>
      <c r="B53" s="486"/>
      <c r="C53" s="487"/>
      <c r="D53" s="488"/>
      <c r="E53" s="487"/>
      <c r="F53" s="486"/>
      <c r="G53" s="487"/>
      <c r="H53" s="486"/>
      <c r="I53" s="487"/>
      <c r="J53" s="486"/>
      <c r="K53" s="487"/>
      <c r="L53" s="486"/>
      <c r="M53" s="487"/>
      <c r="N53" s="486"/>
      <c r="O53" s="487"/>
      <c r="P53" s="486"/>
      <c r="Q53" s="487"/>
      <c r="R53" s="486"/>
      <c r="S53" s="487"/>
    </row>
    <row r="54" spans="1:19" ht="14.25">
      <c r="A54" s="485"/>
      <c r="B54" s="486"/>
      <c r="C54" s="487"/>
      <c r="D54" s="488"/>
      <c r="E54" s="487"/>
      <c r="F54" s="486"/>
      <c r="G54" s="487"/>
      <c r="H54" s="486"/>
      <c r="I54" s="487"/>
      <c r="J54" s="486"/>
      <c r="K54" s="487"/>
      <c r="L54" s="486"/>
      <c r="M54" s="487"/>
      <c r="N54" s="486"/>
      <c r="O54" s="487"/>
      <c r="P54" s="486"/>
      <c r="Q54" s="487"/>
      <c r="R54" s="486"/>
      <c r="S54" s="487"/>
    </row>
    <row r="55" spans="1:19" ht="14.25">
      <c r="A55" s="485"/>
      <c r="B55" s="486"/>
      <c r="C55" s="487"/>
      <c r="D55" s="488"/>
      <c r="E55" s="487"/>
      <c r="F55" s="486"/>
      <c r="G55" s="487"/>
      <c r="H55" s="486"/>
      <c r="I55" s="487"/>
      <c r="J55" s="486"/>
      <c r="K55" s="487"/>
      <c r="L55" s="486"/>
      <c r="M55" s="487"/>
      <c r="N55" s="486"/>
      <c r="O55" s="487"/>
      <c r="P55" s="486"/>
      <c r="Q55" s="487"/>
      <c r="R55" s="486"/>
      <c r="S55" s="487"/>
    </row>
    <row r="56" spans="1:19" ht="14.25">
      <c r="A56" s="485"/>
      <c r="B56" s="486"/>
      <c r="C56" s="487"/>
      <c r="D56" s="488"/>
      <c r="E56" s="487"/>
      <c r="F56" s="486"/>
      <c r="G56" s="487"/>
      <c r="H56" s="486"/>
      <c r="I56" s="487"/>
      <c r="J56" s="486"/>
      <c r="K56" s="487"/>
      <c r="L56" s="486"/>
      <c r="M56" s="487"/>
      <c r="N56" s="486"/>
      <c r="O56" s="487"/>
      <c r="P56" s="486"/>
      <c r="Q56" s="487"/>
      <c r="R56" s="486"/>
      <c r="S56" s="487"/>
    </row>
    <row r="57" spans="1:19" ht="14.25">
      <c r="A57" s="485"/>
      <c r="B57" s="486"/>
      <c r="C57" s="487"/>
      <c r="D57" s="488"/>
      <c r="E57" s="487"/>
      <c r="F57" s="486"/>
      <c r="G57" s="487"/>
      <c r="H57" s="486"/>
      <c r="I57" s="487"/>
      <c r="J57" s="486"/>
      <c r="K57" s="487"/>
      <c r="L57" s="486"/>
      <c r="M57" s="487"/>
      <c r="N57" s="486"/>
      <c r="O57" s="487"/>
      <c r="P57" s="486"/>
      <c r="Q57" s="487"/>
      <c r="R57" s="486"/>
      <c r="S57" s="487"/>
    </row>
    <row r="58" spans="1:19" ht="14.25">
      <c r="A58" s="485"/>
      <c r="B58" s="486"/>
      <c r="C58" s="487"/>
      <c r="D58" s="488"/>
      <c r="E58" s="487"/>
      <c r="F58" s="486"/>
      <c r="G58" s="487"/>
      <c r="H58" s="486"/>
      <c r="I58" s="487"/>
      <c r="J58" s="486"/>
      <c r="K58" s="487"/>
      <c r="L58" s="486"/>
      <c r="M58" s="487"/>
      <c r="N58" s="486"/>
      <c r="O58" s="487"/>
      <c r="P58" s="486"/>
      <c r="Q58" s="487"/>
      <c r="R58" s="486"/>
      <c r="S58" s="487"/>
    </row>
    <row r="59" spans="1:19" ht="14.25">
      <c r="A59" s="485"/>
      <c r="B59" s="486"/>
      <c r="C59" s="487"/>
      <c r="D59" s="488"/>
      <c r="E59" s="487"/>
      <c r="F59" s="486"/>
      <c r="G59" s="487"/>
      <c r="H59" s="486"/>
      <c r="I59" s="487"/>
      <c r="J59" s="486"/>
      <c r="K59" s="487"/>
      <c r="L59" s="486"/>
      <c r="M59" s="487"/>
      <c r="N59" s="486"/>
      <c r="O59" s="487"/>
      <c r="P59" s="486"/>
      <c r="Q59" s="487"/>
      <c r="R59" s="486"/>
      <c r="S59" s="487"/>
    </row>
    <row r="60" spans="1:19" ht="14.25">
      <c r="A60" s="485"/>
      <c r="B60" s="486"/>
      <c r="C60" s="487"/>
      <c r="D60" s="488"/>
      <c r="E60" s="487"/>
      <c r="F60" s="486"/>
      <c r="G60" s="487"/>
      <c r="H60" s="486"/>
      <c r="I60" s="487"/>
      <c r="J60" s="486"/>
      <c r="K60" s="487"/>
      <c r="L60" s="486"/>
      <c r="M60" s="487"/>
      <c r="N60" s="486"/>
      <c r="O60" s="487"/>
      <c r="P60" s="486"/>
      <c r="Q60" s="487"/>
      <c r="R60" s="486"/>
      <c r="S60" s="487"/>
    </row>
    <row r="61" spans="1:19" ht="14.25">
      <c r="A61" s="485"/>
      <c r="B61" s="486"/>
      <c r="C61" s="487"/>
      <c r="D61" s="488"/>
      <c r="E61" s="487"/>
      <c r="F61" s="486"/>
      <c r="G61" s="487"/>
      <c r="H61" s="486"/>
      <c r="I61" s="487"/>
      <c r="J61" s="486"/>
      <c r="K61" s="487"/>
      <c r="L61" s="486"/>
      <c r="M61" s="487"/>
      <c r="N61" s="486"/>
      <c r="O61" s="487"/>
      <c r="P61" s="486"/>
      <c r="Q61" s="487"/>
      <c r="R61" s="486"/>
      <c r="S61" s="487"/>
    </row>
    <row r="62" spans="1:19" ht="14.25">
      <c r="A62" s="485"/>
      <c r="B62" s="486"/>
      <c r="C62" s="487"/>
      <c r="D62" s="488"/>
      <c r="E62" s="487"/>
      <c r="F62" s="486"/>
      <c r="G62" s="487"/>
      <c r="H62" s="486"/>
      <c r="I62" s="487"/>
      <c r="J62" s="486"/>
      <c r="K62" s="487"/>
      <c r="L62" s="486"/>
      <c r="M62" s="487"/>
      <c r="N62" s="486"/>
      <c r="O62" s="487"/>
      <c r="P62" s="486"/>
      <c r="Q62" s="487"/>
      <c r="R62" s="486"/>
      <c r="S62" s="487"/>
    </row>
    <row r="63" spans="1:19" ht="14.25">
      <c r="A63" s="485"/>
      <c r="B63" s="486"/>
      <c r="C63" s="487"/>
      <c r="D63" s="488"/>
      <c r="E63" s="487"/>
      <c r="F63" s="486"/>
      <c r="G63" s="487"/>
      <c r="H63" s="486"/>
      <c r="I63" s="487"/>
      <c r="J63" s="486"/>
      <c r="K63" s="487"/>
      <c r="L63" s="486"/>
      <c r="M63" s="487"/>
      <c r="N63" s="486"/>
      <c r="O63" s="487"/>
      <c r="P63" s="486"/>
      <c r="Q63" s="487"/>
      <c r="R63" s="486"/>
      <c r="S63" s="487"/>
    </row>
    <row r="64" spans="1:19" ht="14.25">
      <c r="A64" s="485"/>
      <c r="B64" s="486"/>
      <c r="C64" s="487"/>
      <c r="D64" s="488"/>
      <c r="E64" s="487"/>
      <c r="F64" s="486"/>
      <c r="G64" s="487"/>
      <c r="H64" s="486"/>
      <c r="I64" s="487"/>
      <c r="J64" s="486"/>
      <c r="K64" s="487"/>
      <c r="L64" s="486"/>
      <c r="M64" s="487"/>
      <c r="N64" s="486"/>
      <c r="O64" s="487"/>
      <c r="P64" s="486"/>
      <c r="Q64" s="487"/>
      <c r="R64" s="486"/>
      <c r="S64" s="487"/>
    </row>
    <row r="65" spans="1:19" ht="14.25">
      <c r="A65" s="485"/>
      <c r="B65" s="486"/>
      <c r="C65" s="487"/>
      <c r="D65" s="488"/>
      <c r="E65" s="487"/>
      <c r="F65" s="486"/>
      <c r="G65" s="487"/>
      <c r="H65" s="486"/>
      <c r="I65" s="487"/>
      <c r="J65" s="486"/>
      <c r="K65" s="487"/>
      <c r="L65" s="486"/>
      <c r="M65" s="487"/>
      <c r="N65" s="486"/>
      <c r="O65" s="487"/>
      <c r="P65" s="486"/>
      <c r="Q65" s="487"/>
      <c r="R65" s="486"/>
      <c r="S65" s="487"/>
    </row>
    <row r="66" spans="1:19" ht="14.25">
      <c r="A66" s="485"/>
      <c r="B66" s="486"/>
      <c r="C66" s="487"/>
      <c r="D66" s="488"/>
      <c r="E66" s="487"/>
      <c r="F66" s="486"/>
      <c r="G66" s="487"/>
      <c r="H66" s="486"/>
      <c r="I66" s="487"/>
      <c r="J66" s="486"/>
      <c r="K66" s="487"/>
      <c r="L66" s="486"/>
      <c r="M66" s="487"/>
      <c r="N66" s="486"/>
      <c r="O66" s="487"/>
      <c r="P66" s="486"/>
      <c r="Q66" s="487"/>
      <c r="R66" s="486"/>
      <c r="S66" s="487"/>
    </row>
    <row r="67" spans="1:19" ht="14.25">
      <c r="A67" s="485"/>
      <c r="B67" s="486"/>
      <c r="C67" s="487"/>
      <c r="D67" s="488"/>
      <c r="E67" s="487"/>
      <c r="F67" s="486"/>
      <c r="G67" s="487"/>
      <c r="H67" s="486"/>
      <c r="I67" s="487"/>
      <c r="J67" s="486"/>
      <c r="K67" s="487"/>
      <c r="L67" s="486"/>
      <c r="M67" s="487"/>
      <c r="N67" s="486"/>
      <c r="O67" s="487"/>
      <c r="P67" s="486"/>
      <c r="Q67" s="487"/>
      <c r="R67" s="486"/>
      <c r="S67" s="487"/>
    </row>
    <row r="68" spans="1:19" ht="14.25">
      <c r="A68" s="485"/>
      <c r="B68" s="486"/>
      <c r="C68" s="487"/>
      <c r="D68" s="488"/>
      <c r="E68" s="487"/>
      <c r="F68" s="486"/>
      <c r="G68" s="487"/>
      <c r="H68" s="486"/>
      <c r="I68" s="487"/>
      <c r="J68" s="486"/>
      <c r="K68" s="487"/>
      <c r="L68" s="486"/>
      <c r="M68" s="487"/>
      <c r="N68" s="486"/>
      <c r="O68" s="487"/>
      <c r="P68" s="486"/>
      <c r="Q68" s="487"/>
      <c r="R68" s="486"/>
      <c r="S68" s="487"/>
    </row>
    <row r="69" spans="1:19" ht="14.25">
      <c r="A69" s="485"/>
      <c r="B69" s="486"/>
      <c r="C69" s="487"/>
      <c r="D69" s="488"/>
      <c r="E69" s="487"/>
      <c r="F69" s="486"/>
      <c r="G69" s="487"/>
      <c r="H69" s="486"/>
      <c r="I69" s="487"/>
      <c r="J69" s="486"/>
      <c r="K69" s="487"/>
      <c r="L69" s="486"/>
      <c r="M69" s="487"/>
      <c r="N69" s="486"/>
      <c r="O69" s="487"/>
      <c r="P69" s="486"/>
      <c r="Q69" s="487"/>
      <c r="R69" s="486"/>
      <c r="S69" s="487"/>
    </row>
    <row r="70" spans="1:19" ht="14.25">
      <c r="A70" s="485"/>
      <c r="B70" s="486"/>
      <c r="C70" s="487"/>
      <c r="D70" s="488"/>
      <c r="E70" s="487"/>
      <c r="F70" s="486"/>
      <c r="G70" s="487"/>
      <c r="H70" s="486"/>
      <c r="I70" s="487"/>
      <c r="J70" s="486"/>
      <c r="K70" s="487"/>
      <c r="L70" s="486"/>
      <c r="M70" s="487"/>
      <c r="N70" s="486"/>
      <c r="O70" s="487"/>
      <c r="P70" s="486"/>
      <c r="Q70" s="487"/>
      <c r="R70" s="486"/>
      <c r="S70" s="487"/>
    </row>
    <row r="71" spans="1:19" ht="14.25">
      <c r="A71" s="485"/>
      <c r="B71" s="486"/>
      <c r="C71" s="487"/>
      <c r="D71" s="488"/>
      <c r="E71" s="487"/>
      <c r="F71" s="486"/>
      <c r="G71" s="487"/>
      <c r="H71" s="486"/>
      <c r="I71" s="487"/>
      <c r="J71" s="486"/>
      <c r="K71" s="487"/>
      <c r="L71" s="486"/>
      <c r="M71" s="487"/>
      <c r="N71" s="486"/>
      <c r="O71" s="487"/>
      <c r="P71" s="486"/>
      <c r="Q71" s="487"/>
      <c r="R71" s="486"/>
      <c r="S71" s="487"/>
    </row>
    <row r="72" spans="1:19" ht="14.25">
      <c r="A72" s="485"/>
      <c r="B72" s="486"/>
      <c r="C72" s="487"/>
      <c r="D72" s="488"/>
      <c r="E72" s="487"/>
      <c r="F72" s="486"/>
      <c r="G72" s="487"/>
      <c r="H72" s="486"/>
      <c r="I72" s="487"/>
      <c r="J72" s="486"/>
      <c r="K72" s="487"/>
      <c r="L72" s="486"/>
      <c r="M72" s="487"/>
      <c r="N72" s="486"/>
      <c r="O72" s="487"/>
      <c r="P72" s="486"/>
      <c r="Q72" s="487"/>
      <c r="R72" s="486"/>
      <c r="S72" s="487"/>
    </row>
    <row r="73" spans="1:19" ht="14.25">
      <c r="A73" s="485"/>
      <c r="B73" s="486"/>
      <c r="C73" s="487"/>
      <c r="D73" s="488"/>
      <c r="E73" s="487"/>
      <c r="F73" s="486"/>
      <c r="G73" s="487"/>
      <c r="H73" s="486"/>
      <c r="I73" s="487"/>
      <c r="J73" s="486"/>
      <c r="K73" s="487"/>
      <c r="L73" s="486"/>
      <c r="M73" s="487"/>
      <c r="N73" s="486"/>
      <c r="O73" s="487"/>
      <c r="P73" s="486"/>
      <c r="Q73" s="487"/>
      <c r="R73" s="486"/>
      <c r="S73" s="487"/>
    </row>
    <row r="74" spans="1:19" ht="14.25">
      <c r="A74" s="485"/>
      <c r="B74" s="486"/>
      <c r="C74" s="487"/>
      <c r="D74" s="488"/>
      <c r="E74" s="487"/>
      <c r="F74" s="486"/>
      <c r="G74" s="487"/>
      <c r="H74" s="486"/>
      <c r="I74" s="487"/>
      <c r="J74" s="486"/>
      <c r="K74" s="487"/>
      <c r="L74" s="486"/>
      <c r="M74" s="487"/>
      <c r="N74" s="486"/>
      <c r="O74" s="487"/>
      <c r="P74" s="486"/>
      <c r="Q74" s="487"/>
      <c r="R74" s="486"/>
      <c r="S74" s="487"/>
    </row>
    <row r="75" spans="1:19" ht="14.25">
      <c r="A75" s="485"/>
      <c r="B75" s="486"/>
      <c r="C75" s="487"/>
      <c r="D75" s="488"/>
      <c r="E75" s="487"/>
      <c r="F75" s="486"/>
      <c r="G75" s="487"/>
      <c r="H75" s="486"/>
      <c r="I75" s="487"/>
      <c r="J75" s="486"/>
      <c r="K75" s="487"/>
      <c r="L75" s="486"/>
      <c r="M75" s="487"/>
      <c r="N75" s="486"/>
      <c r="O75" s="487"/>
      <c r="P75" s="486"/>
      <c r="Q75" s="487"/>
      <c r="R75" s="486"/>
      <c r="S75" s="487"/>
    </row>
    <row r="76" spans="1:19" ht="14.25">
      <c r="A76" s="485"/>
      <c r="B76" s="486"/>
      <c r="C76" s="487"/>
      <c r="D76" s="488"/>
      <c r="E76" s="487"/>
      <c r="F76" s="486"/>
      <c r="G76" s="487"/>
      <c r="H76" s="486"/>
      <c r="I76" s="487"/>
      <c r="J76" s="486"/>
      <c r="K76" s="487"/>
      <c r="L76" s="486"/>
      <c r="M76" s="487"/>
      <c r="N76" s="486"/>
      <c r="O76" s="487"/>
      <c r="P76" s="486"/>
      <c r="Q76" s="487"/>
      <c r="R76" s="486"/>
      <c r="S76" s="487"/>
    </row>
    <row r="77" spans="1:19" ht="14.25">
      <c r="A77" s="485"/>
      <c r="B77" s="486"/>
      <c r="C77" s="487"/>
      <c r="D77" s="488"/>
      <c r="E77" s="487"/>
      <c r="F77" s="486"/>
      <c r="G77" s="487"/>
      <c r="H77" s="486"/>
      <c r="I77" s="487"/>
      <c r="J77" s="486"/>
      <c r="K77" s="487"/>
      <c r="L77" s="486"/>
      <c r="M77" s="487"/>
      <c r="N77" s="486"/>
      <c r="O77" s="487"/>
      <c r="P77" s="486"/>
      <c r="Q77" s="487"/>
      <c r="R77" s="486"/>
      <c r="S77" s="487"/>
    </row>
    <row r="78" spans="1:19" ht="14.25">
      <c r="A78" s="485"/>
      <c r="B78" s="486"/>
      <c r="C78" s="487"/>
      <c r="D78" s="488"/>
      <c r="E78" s="487"/>
      <c r="F78" s="486"/>
      <c r="G78" s="487"/>
      <c r="H78" s="486"/>
      <c r="I78" s="487"/>
      <c r="J78" s="486"/>
      <c r="K78" s="487"/>
      <c r="L78" s="486"/>
      <c r="M78" s="487"/>
      <c r="N78" s="486"/>
      <c r="O78" s="487"/>
      <c r="P78" s="486"/>
      <c r="Q78" s="487"/>
      <c r="R78" s="486"/>
      <c r="S78" s="487"/>
    </row>
    <row r="79" spans="1:19" ht="14.25">
      <c r="A79" s="485"/>
      <c r="B79" s="486"/>
      <c r="C79" s="487"/>
      <c r="D79" s="488"/>
      <c r="E79" s="487"/>
      <c r="F79" s="486"/>
      <c r="G79" s="487"/>
      <c r="H79" s="486"/>
      <c r="I79" s="487"/>
      <c r="J79" s="486"/>
      <c r="K79" s="487"/>
      <c r="L79" s="486"/>
      <c r="M79" s="487"/>
      <c r="N79" s="486"/>
      <c r="O79" s="487"/>
      <c r="P79" s="486"/>
      <c r="Q79" s="487"/>
      <c r="R79" s="486"/>
      <c r="S79" s="487"/>
    </row>
    <row r="80" spans="1:19" ht="14.25">
      <c r="A80" s="485"/>
      <c r="B80" s="486"/>
      <c r="C80" s="487"/>
      <c r="D80" s="488"/>
      <c r="E80" s="487"/>
      <c r="F80" s="486"/>
      <c r="G80" s="487"/>
      <c r="H80" s="486"/>
      <c r="I80" s="487"/>
      <c r="J80" s="486"/>
      <c r="K80" s="487"/>
      <c r="L80" s="486"/>
      <c r="M80" s="487"/>
      <c r="N80" s="486"/>
      <c r="O80" s="487"/>
      <c r="P80" s="486"/>
      <c r="Q80" s="487"/>
      <c r="R80" s="486"/>
      <c r="S80" s="487"/>
    </row>
    <row r="81" spans="1:19" ht="14.25">
      <c r="A81" s="485"/>
      <c r="B81" s="486"/>
      <c r="C81" s="487"/>
      <c r="D81" s="488"/>
      <c r="E81" s="487"/>
      <c r="F81" s="486"/>
      <c r="G81" s="487"/>
      <c r="H81" s="486"/>
      <c r="I81" s="487"/>
      <c r="J81" s="486"/>
      <c r="K81" s="487"/>
      <c r="L81" s="486"/>
      <c r="M81" s="487"/>
      <c r="N81" s="486"/>
      <c r="O81" s="487"/>
      <c r="P81" s="486"/>
      <c r="Q81" s="487"/>
      <c r="R81" s="486"/>
      <c r="S81" s="487"/>
    </row>
    <row r="82" spans="1:19" ht="14.25">
      <c r="A82" s="485"/>
      <c r="B82" s="486"/>
      <c r="C82" s="487"/>
      <c r="D82" s="488"/>
      <c r="E82" s="487"/>
      <c r="F82" s="486"/>
      <c r="G82" s="487"/>
      <c r="H82" s="486"/>
      <c r="I82" s="487"/>
      <c r="J82" s="486"/>
      <c r="K82" s="487"/>
      <c r="L82" s="486"/>
      <c r="M82" s="487"/>
      <c r="N82" s="486"/>
      <c r="O82" s="487"/>
      <c r="P82" s="486"/>
      <c r="Q82" s="487"/>
      <c r="R82" s="486"/>
      <c r="S82" s="487"/>
    </row>
  </sheetData>
  <sheetProtection/>
  <mergeCells count="18">
    <mergeCell ref="C1:E1"/>
    <mergeCell ref="N4:O4"/>
    <mergeCell ref="L4:M4"/>
    <mergeCell ref="B2:E3"/>
    <mergeCell ref="J4:K4"/>
    <mergeCell ref="B4:C4"/>
    <mergeCell ref="D4:E4"/>
    <mergeCell ref="F4:G4"/>
    <mergeCell ref="R4:S4"/>
    <mergeCell ref="H4:I4"/>
    <mergeCell ref="N2:P3"/>
    <mergeCell ref="K1:L1"/>
    <mergeCell ref="M2:M3"/>
    <mergeCell ref="F2:I3"/>
    <mergeCell ref="J2:L3"/>
    <mergeCell ref="P4:Q4"/>
    <mergeCell ref="G1:I1"/>
    <mergeCell ref="Q2:S3"/>
  </mergeCells>
  <dataValidations count="1">
    <dataValidation allowBlank="1" showInputMessage="1" showErrorMessage="1" imeMode="off" sqref="B5:R22 B24:R31"/>
  </dataValidations>
  <printOptions/>
  <pageMargins left="0.3937007874015748" right="0" top="0.3937007874015748" bottom="0.1968503937007874" header="0.5118110236220472" footer="0"/>
  <pageSetup horizontalDpi="300" verticalDpi="300" orientation="landscape" paperSize="9" scale="95" r:id="rId1"/>
  <headerFooter alignWithMargins="0">
    <oddFooter>&amp;R河北折込センターTEL：022-390-7322　FAX：022-390-7822</oddFooter>
  </headerFooter>
</worksheet>
</file>

<file path=xl/worksheets/sheet3.xml><?xml version="1.0" encoding="utf-8"?>
<worksheet xmlns="http://schemas.openxmlformats.org/spreadsheetml/2006/main" xmlns:r="http://schemas.openxmlformats.org/officeDocument/2006/relationships">
  <dimension ref="A1:V30"/>
  <sheetViews>
    <sheetView showGridLines="0" showZeros="0" zoomScaleSheetLayoutView="100" zoomScalePageLayoutView="0" workbookViewId="0" topLeftCell="A1">
      <selection activeCell="C2" sqref="C2:H3"/>
    </sheetView>
  </sheetViews>
  <sheetFormatPr defaultColWidth="9.00390625" defaultRowHeight="13.5"/>
  <cols>
    <col min="1" max="1" width="3.50390625" style="52" customWidth="1"/>
    <col min="2" max="2" width="7.375" style="52" customWidth="1"/>
    <col min="3" max="3" width="0.37109375" style="52" customWidth="1"/>
    <col min="4" max="4" width="11.375" style="52" customWidth="1"/>
    <col min="5" max="5" width="0.37109375" style="52" customWidth="1"/>
    <col min="6" max="6" width="7.50390625" style="375" customWidth="1"/>
    <col min="7" max="7" width="8.375" style="51" customWidth="1"/>
    <col min="8" max="8" width="6.75390625" style="375" customWidth="1"/>
    <col min="9" max="9" width="8.125" style="51" customWidth="1"/>
    <col min="10" max="10" width="6.75390625" style="382" customWidth="1"/>
    <col min="11" max="11" width="8.125" style="51" customWidth="1"/>
    <col min="12" max="12" width="6.75390625" style="50" customWidth="1"/>
    <col min="13" max="13" width="8.125" style="51" customWidth="1"/>
    <col min="14" max="14" width="6.75390625" style="50" customWidth="1"/>
    <col min="15" max="15" width="8.125" style="51" customWidth="1"/>
    <col min="16" max="16" width="6.75390625" style="375" customWidth="1"/>
    <col min="17" max="17" width="8.125" style="51" customWidth="1"/>
    <col min="18" max="18" width="6.75390625" style="375" customWidth="1"/>
    <col min="19" max="19" width="8.125" style="51" customWidth="1"/>
    <col min="20" max="20" width="4.125" style="49" customWidth="1"/>
    <col min="21" max="21" width="4.50390625" style="391" customWidth="1"/>
    <col min="22" max="22" width="7.875" style="51" customWidth="1"/>
    <col min="23" max="23" width="0" style="52" hidden="1" customWidth="1"/>
    <col min="24" max="16384" width="9.00390625" style="52" customWidth="1"/>
  </cols>
  <sheetData>
    <row r="1" spans="1:22" ht="13.5" customHeight="1">
      <c r="A1" s="52" t="s">
        <v>20</v>
      </c>
      <c r="C1" s="79"/>
      <c r="D1" s="80" t="s">
        <v>311</v>
      </c>
      <c r="E1" s="80"/>
      <c r="F1" s="606"/>
      <c r="G1" s="607"/>
      <c r="H1" s="608"/>
      <c r="I1" s="81" t="s">
        <v>4</v>
      </c>
      <c r="J1" s="381"/>
      <c r="K1" s="164"/>
      <c r="L1" s="81" t="s">
        <v>72</v>
      </c>
      <c r="M1" s="609"/>
      <c r="N1" s="610"/>
      <c r="O1" s="82" t="s">
        <v>1</v>
      </c>
      <c r="P1" s="83" t="s">
        <v>279</v>
      </c>
      <c r="Q1" s="70"/>
      <c r="R1" s="383"/>
      <c r="S1" s="603" t="s">
        <v>70</v>
      </c>
      <c r="T1" s="604"/>
      <c r="U1" s="604"/>
      <c r="V1" s="605"/>
    </row>
    <row r="2" spans="1:22" ht="15.75" customHeight="1">
      <c r="A2" s="611" t="s">
        <v>555</v>
      </c>
      <c r="B2" s="612"/>
      <c r="C2" s="613"/>
      <c r="D2" s="614"/>
      <c r="E2" s="614"/>
      <c r="F2" s="614"/>
      <c r="G2" s="614"/>
      <c r="H2" s="615"/>
      <c r="I2" s="619"/>
      <c r="J2" s="620"/>
      <c r="K2" s="621"/>
      <c r="L2" s="590"/>
      <c r="M2" s="591"/>
      <c r="N2" s="592"/>
      <c r="O2" s="578"/>
      <c r="P2" s="86"/>
      <c r="Q2" s="580">
        <f>Q3+'郡山市２'!Q3+'須賀川市･田村市・田村郡'!Q3+'白河市・西白河郡･石川郡･東白川郡'!Q3+'二本松市･本宮市'!Q3+'福島1'!Q3+'福島２･伊達市・伊達郡'!Q3+'いわき市１'!Q3+'いわき市２'!Q3+'南相馬市・相馬市・相馬郡・双葉郡'!Q3+'会津若松市・河沼郡・南会津郡'!Q3+'喜多方市・耶麻郡・大沼郡'!Q3</f>
        <v>0</v>
      </c>
      <c r="R2" s="581"/>
      <c r="S2" s="584"/>
      <c r="T2" s="585"/>
      <c r="U2" s="585"/>
      <c r="V2" s="586"/>
    </row>
    <row r="3" spans="2:22" ht="15.75" customHeight="1">
      <c r="B3" s="165"/>
      <c r="C3" s="616"/>
      <c r="D3" s="617"/>
      <c r="E3" s="617"/>
      <c r="F3" s="617"/>
      <c r="G3" s="617"/>
      <c r="H3" s="618"/>
      <c r="I3" s="622"/>
      <c r="J3" s="623"/>
      <c r="K3" s="624"/>
      <c r="L3" s="593"/>
      <c r="M3" s="594"/>
      <c r="N3" s="595"/>
      <c r="O3" s="579"/>
      <c r="P3" s="87" t="s">
        <v>314</v>
      </c>
      <c r="Q3" s="582">
        <f>G6+G7+G11+G13+G17+G29</f>
        <v>0</v>
      </c>
      <c r="R3" s="583"/>
      <c r="S3" s="587"/>
      <c r="T3" s="588"/>
      <c r="U3" s="588"/>
      <c r="V3" s="589"/>
    </row>
    <row r="4" spans="1:22" s="129" customFormat="1" ht="18" customHeight="1">
      <c r="A4" s="574" t="s">
        <v>42</v>
      </c>
      <c r="B4" s="575"/>
      <c r="C4" s="596" t="s">
        <v>41</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5" customHeight="1">
      <c r="A5" s="576"/>
      <c r="B5" s="577"/>
      <c r="C5" s="599"/>
      <c r="D5" s="599"/>
      <c r="E5" s="600"/>
      <c r="F5" s="602"/>
      <c r="G5" s="577"/>
      <c r="H5" s="91" t="s">
        <v>313</v>
      </c>
      <c r="I5" s="92" t="s">
        <v>0</v>
      </c>
      <c r="J5" s="91" t="s">
        <v>313</v>
      </c>
      <c r="K5" s="92" t="s">
        <v>0</v>
      </c>
      <c r="L5" s="91" t="s">
        <v>16</v>
      </c>
      <c r="M5" s="92" t="s">
        <v>0</v>
      </c>
      <c r="N5" s="91" t="s">
        <v>16</v>
      </c>
      <c r="O5" s="92" t="s">
        <v>0</v>
      </c>
      <c r="P5" s="91" t="s">
        <v>313</v>
      </c>
      <c r="Q5" s="92" t="s">
        <v>0</v>
      </c>
      <c r="R5" s="91" t="s">
        <v>313</v>
      </c>
      <c r="S5" s="92" t="s">
        <v>0</v>
      </c>
      <c r="T5" s="626" t="s">
        <v>16</v>
      </c>
      <c r="U5" s="627"/>
      <c r="V5" s="93" t="s">
        <v>354</v>
      </c>
    </row>
    <row r="6" spans="1:22" ht="15" customHeight="1">
      <c r="A6" s="166"/>
      <c r="B6" s="569" t="s">
        <v>303</v>
      </c>
      <c r="C6" s="1"/>
      <c r="D6" s="352" t="s">
        <v>444</v>
      </c>
      <c r="E6" s="1"/>
      <c r="F6" s="349">
        <f>H6+J6+L6+N6+P6+R6+U6</f>
        <v>3000</v>
      </c>
      <c r="G6" s="53">
        <f>I6+K6+M6+O6+Q6+S6+V6</f>
        <v>0</v>
      </c>
      <c r="H6" s="350">
        <v>400</v>
      </c>
      <c r="I6" s="499"/>
      <c r="J6" s="350">
        <v>2150</v>
      </c>
      <c r="K6" s="499"/>
      <c r="L6" s="346"/>
      <c r="M6" s="53"/>
      <c r="N6" s="346"/>
      <c r="O6" s="53"/>
      <c r="P6" s="350"/>
      <c r="Q6" s="53"/>
      <c r="R6" s="350">
        <v>400</v>
      </c>
      <c r="S6" s="499"/>
      <c r="T6" s="121" t="s">
        <v>95</v>
      </c>
      <c r="U6" s="356">
        <v>50</v>
      </c>
      <c r="V6" s="499"/>
    </row>
    <row r="7" spans="1:22" ht="15" customHeight="1">
      <c r="A7" s="168"/>
      <c r="B7" s="570"/>
      <c r="C7" s="105"/>
      <c r="D7" s="353" t="s">
        <v>301</v>
      </c>
      <c r="E7" s="354"/>
      <c r="F7" s="355">
        <f>H7+J7+L7+N7+P7+R7+U7</f>
        <v>4650</v>
      </c>
      <c r="G7" s="112">
        <f>I7+K7+M7+O7+Q7+S7+V7</f>
        <v>0</v>
      </c>
      <c r="H7" s="351">
        <v>400</v>
      </c>
      <c r="I7" s="430"/>
      <c r="J7" s="351">
        <v>3100</v>
      </c>
      <c r="K7" s="430"/>
      <c r="L7" s="348"/>
      <c r="M7" s="112"/>
      <c r="N7" s="348"/>
      <c r="O7" s="112"/>
      <c r="P7" s="351"/>
      <c r="Q7" s="112"/>
      <c r="R7" s="351">
        <v>1050</v>
      </c>
      <c r="S7" s="430"/>
      <c r="T7" s="139" t="s">
        <v>95</v>
      </c>
      <c r="U7" s="384">
        <v>100</v>
      </c>
      <c r="V7" s="430"/>
    </row>
    <row r="8" spans="1:22" ht="3" customHeight="1">
      <c r="A8" s="168"/>
      <c r="B8" s="570"/>
      <c r="C8" s="240"/>
      <c r="D8" s="347"/>
      <c r="E8" s="110"/>
      <c r="F8" s="373"/>
      <c r="G8" s="239"/>
      <c r="H8" s="376"/>
      <c r="I8" s="239"/>
      <c r="J8" s="376"/>
      <c r="K8" s="239"/>
      <c r="L8" s="159"/>
      <c r="M8" s="239"/>
      <c r="N8" s="159"/>
      <c r="O8" s="239"/>
      <c r="P8" s="376"/>
      <c r="Q8" s="239"/>
      <c r="R8" s="376"/>
      <c r="S8" s="239"/>
      <c r="T8" s="153"/>
      <c r="U8" s="385"/>
      <c r="V8" s="239"/>
    </row>
    <row r="9" spans="1:22" ht="15" customHeight="1">
      <c r="A9" s="168"/>
      <c r="B9" s="570"/>
      <c r="C9" s="100"/>
      <c r="D9" s="247" t="s">
        <v>260</v>
      </c>
      <c r="E9" s="1"/>
      <c r="F9" s="349">
        <f>H9+J9+L9+N9+P9+R9+U9</f>
        <v>4200</v>
      </c>
      <c r="G9" s="53">
        <f>I9+K9+M9+O9+Q9+S9+V9</f>
        <v>0</v>
      </c>
      <c r="H9" s="350">
        <v>500</v>
      </c>
      <c r="I9" s="499"/>
      <c r="J9" s="350">
        <v>3300</v>
      </c>
      <c r="K9" s="499"/>
      <c r="L9" s="54"/>
      <c r="M9" s="53"/>
      <c r="N9" s="54"/>
      <c r="O9" s="53"/>
      <c r="P9" s="350"/>
      <c r="Q9" s="53"/>
      <c r="R9" s="350">
        <v>350</v>
      </c>
      <c r="S9" s="499"/>
      <c r="T9" s="121" t="s">
        <v>95</v>
      </c>
      <c r="U9" s="356">
        <v>50</v>
      </c>
      <c r="V9" s="167"/>
    </row>
    <row r="10" spans="1:22" ht="15" customHeight="1">
      <c r="A10" s="168"/>
      <c r="B10" s="570"/>
      <c r="C10" s="4"/>
      <c r="D10" s="242" t="s">
        <v>261</v>
      </c>
      <c r="E10" s="3"/>
      <c r="F10" s="355">
        <f>H10+J10+L10+N10+P10+R10+U10</f>
        <v>550</v>
      </c>
      <c r="G10" s="112">
        <f>I10+K10+M10+O10+Q10+S10+V10</f>
        <v>0</v>
      </c>
      <c r="H10" s="351">
        <v>50</v>
      </c>
      <c r="I10" s="248"/>
      <c r="J10" s="351">
        <v>450</v>
      </c>
      <c r="K10" s="248"/>
      <c r="L10" s="113"/>
      <c r="M10" s="112"/>
      <c r="N10" s="113"/>
      <c r="O10" s="112"/>
      <c r="P10" s="351"/>
      <c r="Q10" s="112"/>
      <c r="R10" s="351">
        <v>50</v>
      </c>
      <c r="S10" s="248"/>
      <c r="T10" s="139"/>
      <c r="U10" s="384"/>
      <c r="V10" s="112"/>
    </row>
    <row r="11" spans="1:22" ht="15" customHeight="1">
      <c r="A11" s="168"/>
      <c r="B11" s="570"/>
      <c r="C11" s="18"/>
      <c r="D11" s="46" t="s">
        <v>302</v>
      </c>
      <c r="E11" s="241"/>
      <c r="F11" s="366">
        <f>SUM(F9:F10)</f>
        <v>4750</v>
      </c>
      <c r="G11" s="229">
        <f>I11+K11+M11+O11+Q11+S11+V11</f>
        <v>0</v>
      </c>
      <c r="H11" s="377">
        <f>SUM(H9:H10)</f>
        <v>550</v>
      </c>
      <c r="I11" s="243">
        <f>SUM(I9:I10)</f>
        <v>0</v>
      </c>
      <c r="J11" s="377">
        <f>SUM(J9:J10)</f>
        <v>3750</v>
      </c>
      <c r="K11" s="483">
        <f>SUM(K9:K10)</f>
        <v>0</v>
      </c>
      <c r="L11" s="14"/>
      <c r="M11" s="15"/>
      <c r="N11" s="14"/>
      <c r="O11" s="15"/>
      <c r="P11" s="377"/>
      <c r="Q11" s="15"/>
      <c r="R11" s="377">
        <f>SUM(R9:R10)</f>
        <v>400</v>
      </c>
      <c r="S11" s="15">
        <f>SUM(S9:S10)</f>
        <v>0</v>
      </c>
      <c r="T11" s="25"/>
      <c r="U11" s="386">
        <f>SUM(U9:U10)</f>
        <v>50</v>
      </c>
      <c r="V11" s="15">
        <f>SUM(V9:V10)</f>
        <v>0</v>
      </c>
    </row>
    <row r="12" spans="1:22" ht="3" customHeight="1">
      <c r="A12" s="168"/>
      <c r="B12" s="570"/>
      <c r="C12" s="12"/>
      <c r="D12" s="12"/>
      <c r="E12" s="12"/>
      <c r="F12" s="364"/>
      <c r="G12" s="23"/>
      <c r="H12" s="378"/>
      <c r="I12" s="23"/>
      <c r="J12" s="378"/>
      <c r="K12" s="23"/>
      <c r="L12" s="24"/>
      <c r="M12" s="23"/>
      <c r="N12" s="24"/>
      <c r="O12" s="23"/>
      <c r="P12" s="378"/>
      <c r="Q12" s="23"/>
      <c r="R12" s="378"/>
      <c r="S12" s="23"/>
      <c r="T12" s="25"/>
      <c r="U12" s="378"/>
      <c r="V12" s="26"/>
    </row>
    <row r="13" spans="1:22" ht="15" customHeight="1">
      <c r="A13" s="168"/>
      <c r="B13" s="570"/>
      <c r="C13" s="180"/>
      <c r="D13" s="370" t="s">
        <v>414</v>
      </c>
      <c r="E13" s="135"/>
      <c r="F13" s="374">
        <f>H13+J13+L13+N13+P13+R13+U13</f>
        <v>5050</v>
      </c>
      <c r="G13" s="73">
        <f>I13+K13+M13+O13+Q13+S13+V13</f>
        <v>0</v>
      </c>
      <c r="H13" s="379">
        <v>600</v>
      </c>
      <c r="I13" s="167"/>
      <c r="J13" s="379">
        <v>3950</v>
      </c>
      <c r="K13" s="167"/>
      <c r="L13" s="137"/>
      <c r="M13" s="371"/>
      <c r="N13" s="137"/>
      <c r="O13" s="371"/>
      <c r="P13" s="379"/>
      <c r="Q13" s="371"/>
      <c r="R13" s="379">
        <v>450</v>
      </c>
      <c r="S13" s="167"/>
      <c r="T13" s="81" t="s">
        <v>95</v>
      </c>
      <c r="U13" s="387">
        <v>50</v>
      </c>
      <c r="V13" s="167"/>
    </row>
    <row r="14" spans="1:22" ht="3" customHeight="1">
      <c r="A14" s="168"/>
      <c r="B14" s="570"/>
      <c r="C14" s="372"/>
      <c r="D14" s="369"/>
      <c r="E14" s="12"/>
      <c r="F14" s="366"/>
      <c r="G14" s="26"/>
      <c r="H14" s="377"/>
      <c r="I14" s="26"/>
      <c r="J14" s="377"/>
      <c r="K14" s="26"/>
      <c r="L14" s="14"/>
      <c r="M14" s="26">
        <v>0</v>
      </c>
      <c r="N14" s="14"/>
      <c r="O14" s="26"/>
      <c r="P14" s="377"/>
      <c r="Q14" s="26"/>
      <c r="R14" s="377"/>
      <c r="S14" s="26"/>
      <c r="T14" s="16"/>
      <c r="U14" s="386"/>
      <c r="V14" s="26"/>
    </row>
    <row r="15" spans="1:22" ht="15" customHeight="1">
      <c r="A15" s="168"/>
      <c r="B15" s="570"/>
      <c r="C15" s="98"/>
      <c r="D15" s="100" t="s">
        <v>140</v>
      </c>
      <c r="E15" s="100"/>
      <c r="F15" s="360">
        <f>H15+J15+L15+N15+P15+R15+U15</f>
        <v>2550</v>
      </c>
      <c r="G15" s="75">
        <f>I15+K15+S15+V15</f>
        <v>0</v>
      </c>
      <c r="H15" s="357">
        <v>300</v>
      </c>
      <c r="I15" s="499"/>
      <c r="J15" s="357">
        <v>1950</v>
      </c>
      <c r="K15" s="499"/>
      <c r="L15" s="76"/>
      <c r="M15" s="75"/>
      <c r="N15" s="76"/>
      <c r="O15" s="75"/>
      <c r="P15" s="357"/>
      <c r="Q15" s="75"/>
      <c r="R15" s="357">
        <v>250</v>
      </c>
      <c r="S15" s="499"/>
      <c r="T15" s="77" t="s">
        <v>95</v>
      </c>
      <c r="U15" s="388">
        <v>50</v>
      </c>
      <c r="V15" s="167"/>
    </row>
    <row r="16" spans="1:22" ht="15" customHeight="1">
      <c r="A16" s="168"/>
      <c r="B16" s="570"/>
      <c r="C16" s="3"/>
      <c r="D16" s="3" t="s">
        <v>141</v>
      </c>
      <c r="E16" s="3"/>
      <c r="F16" s="355">
        <f>H16+J16+L16+N16+P16+R16+U16</f>
        <v>2100</v>
      </c>
      <c r="G16" s="251">
        <f>I16+K16+S16</f>
        <v>0</v>
      </c>
      <c r="H16" s="351">
        <v>250</v>
      </c>
      <c r="I16" s="500"/>
      <c r="J16" s="368">
        <v>1750</v>
      </c>
      <c r="K16" s="500"/>
      <c r="L16" s="59"/>
      <c r="M16" s="58"/>
      <c r="N16" s="59"/>
      <c r="O16" s="58"/>
      <c r="P16" s="368"/>
      <c r="Q16" s="58"/>
      <c r="R16" s="368">
        <v>100</v>
      </c>
      <c r="S16" s="500"/>
      <c r="T16" s="114"/>
      <c r="U16" s="384"/>
      <c r="V16" s="112"/>
    </row>
    <row r="17" spans="1:22" ht="15" customHeight="1">
      <c r="A17" s="168"/>
      <c r="B17" s="570"/>
      <c r="C17" s="4"/>
      <c r="D17" s="171" t="s">
        <v>411</v>
      </c>
      <c r="E17" s="4"/>
      <c r="F17" s="363">
        <f>SUM(F15:F16)</f>
        <v>4650</v>
      </c>
      <c r="G17" s="8">
        <f>SUM(G15:G16)</f>
        <v>0</v>
      </c>
      <c r="H17" s="380">
        <f aca="true" t="shared" si="0" ref="H17:U17">SUM(H15:H16)</f>
        <v>550</v>
      </c>
      <c r="I17" s="229">
        <f>SUM(I15:I16)</f>
        <v>0</v>
      </c>
      <c r="J17" s="377">
        <f t="shared" si="0"/>
        <v>3700</v>
      </c>
      <c r="K17" s="15">
        <f t="shared" si="0"/>
        <v>0</v>
      </c>
      <c r="L17" s="14">
        <f t="shared" si="0"/>
        <v>0</v>
      </c>
      <c r="M17" s="15"/>
      <c r="N17" s="14">
        <f t="shared" si="0"/>
        <v>0</v>
      </c>
      <c r="O17" s="15">
        <f t="shared" si="0"/>
        <v>0</v>
      </c>
      <c r="P17" s="377">
        <f t="shared" si="0"/>
        <v>0</v>
      </c>
      <c r="Q17" s="15">
        <f t="shared" si="0"/>
        <v>0</v>
      </c>
      <c r="R17" s="377">
        <f t="shared" si="0"/>
        <v>350</v>
      </c>
      <c r="S17" s="15">
        <f>SUM(S15:S16)</f>
        <v>0</v>
      </c>
      <c r="T17" s="9"/>
      <c r="U17" s="389">
        <f t="shared" si="0"/>
        <v>50</v>
      </c>
      <c r="V17" s="8">
        <f>SUM(V15:V16)</f>
        <v>0</v>
      </c>
    </row>
    <row r="18" spans="1:22" ht="3" customHeight="1">
      <c r="A18" s="168"/>
      <c r="B18" s="570"/>
      <c r="C18" s="12"/>
      <c r="D18" s="12"/>
      <c r="E18" s="12"/>
      <c r="F18" s="364"/>
      <c r="G18" s="23"/>
      <c r="H18" s="378"/>
      <c r="I18" s="23"/>
      <c r="J18" s="378"/>
      <c r="K18" s="23"/>
      <c r="L18" s="24"/>
      <c r="M18" s="23"/>
      <c r="N18" s="24"/>
      <c r="O18" s="23"/>
      <c r="P18" s="378"/>
      <c r="Q18" s="23"/>
      <c r="R18" s="378"/>
      <c r="S18" s="23"/>
      <c r="T18" s="25"/>
      <c r="U18" s="378"/>
      <c r="V18" s="26"/>
    </row>
    <row r="19" spans="1:22" ht="15" customHeight="1">
      <c r="A19" s="168"/>
      <c r="B19" s="570"/>
      <c r="C19" s="108"/>
      <c r="D19" s="1" t="s">
        <v>312</v>
      </c>
      <c r="E19" s="2"/>
      <c r="F19" s="359">
        <f>H19+J19+L19+N19+P19+R19+U19</f>
        <v>3200</v>
      </c>
      <c r="G19" s="44">
        <f>I19+K19+M19+O19+Q19+S19+V19</f>
        <v>0</v>
      </c>
      <c r="H19" s="314">
        <v>400</v>
      </c>
      <c r="I19" s="499"/>
      <c r="J19" s="314">
        <v>2750</v>
      </c>
      <c r="K19" s="499"/>
      <c r="L19" s="41"/>
      <c r="M19" s="44"/>
      <c r="N19" s="41"/>
      <c r="O19" s="169"/>
      <c r="P19" s="314"/>
      <c r="Q19" s="169"/>
      <c r="R19" s="314"/>
      <c r="S19" s="195"/>
      <c r="T19" s="63" t="s">
        <v>95</v>
      </c>
      <c r="U19" s="315">
        <v>50</v>
      </c>
      <c r="V19" s="499"/>
    </row>
    <row r="20" spans="1:22" ht="15" customHeight="1">
      <c r="A20" s="168"/>
      <c r="B20" s="570"/>
      <c r="C20" s="18"/>
      <c r="D20" s="2" t="s">
        <v>139</v>
      </c>
      <c r="E20" s="2"/>
      <c r="F20" s="359">
        <f aca="true" t="shared" si="1" ref="F20:F26">H20+J20+L20+N20+P20+R20+U20</f>
        <v>3250</v>
      </c>
      <c r="G20" s="44">
        <f aca="true" t="shared" si="2" ref="G20:G26">I20+K20+M20+O20+Q20+S20+V20</f>
        <v>0</v>
      </c>
      <c r="H20" s="314">
        <v>300</v>
      </c>
      <c r="I20" s="248"/>
      <c r="J20" s="314">
        <v>2600</v>
      </c>
      <c r="K20" s="248"/>
      <c r="L20" s="41"/>
      <c r="M20" s="44"/>
      <c r="N20" s="41"/>
      <c r="O20" s="195"/>
      <c r="P20" s="314"/>
      <c r="Q20" s="195"/>
      <c r="R20" s="314">
        <v>300</v>
      </c>
      <c r="S20" s="248"/>
      <c r="T20" s="63" t="s">
        <v>95</v>
      </c>
      <c r="U20" s="315">
        <v>50</v>
      </c>
      <c r="V20" s="248"/>
    </row>
    <row r="21" spans="1:22" ht="15" customHeight="1">
      <c r="A21" s="168"/>
      <c r="B21" s="570"/>
      <c r="C21" s="18"/>
      <c r="D21" s="2" t="s">
        <v>172</v>
      </c>
      <c r="E21" s="2"/>
      <c r="F21" s="359">
        <f t="shared" si="1"/>
        <v>2850</v>
      </c>
      <c r="G21" s="44">
        <f t="shared" si="2"/>
        <v>0</v>
      </c>
      <c r="H21" s="314"/>
      <c r="I21" s="44"/>
      <c r="J21" s="314"/>
      <c r="K21" s="44"/>
      <c r="L21" s="41"/>
      <c r="M21" s="44"/>
      <c r="N21" s="314">
        <v>1100</v>
      </c>
      <c r="O21" s="248"/>
      <c r="P21" s="314">
        <v>1750</v>
      </c>
      <c r="Q21" s="248"/>
      <c r="R21" s="314"/>
      <c r="S21" s="248"/>
      <c r="T21" s="63"/>
      <c r="U21" s="315"/>
      <c r="V21" s="169"/>
    </row>
    <row r="22" spans="1:22" ht="16.5" customHeight="1">
      <c r="A22" s="168"/>
      <c r="B22" s="570"/>
      <c r="C22" s="18"/>
      <c r="D22" s="100" t="s">
        <v>468</v>
      </c>
      <c r="E22" s="2"/>
      <c r="F22" s="359">
        <f t="shared" si="1"/>
        <v>6400</v>
      </c>
      <c r="G22" s="44">
        <f t="shared" si="2"/>
        <v>0</v>
      </c>
      <c r="H22" s="314"/>
      <c r="I22" s="44"/>
      <c r="J22" s="314"/>
      <c r="K22" s="44"/>
      <c r="L22" s="41"/>
      <c r="M22" s="44"/>
      <c r="N22" s="314">
        <v>1850</v>
      </c>
      <c r="O22" s="501"/>
      <c r="P22" s="314">
        <v>4200</v>
      </c>
      <c r="Q22" s="501"/>
      <c r="R22" s="314">
        <v>350</v>
      </c>
      <c r="S22" s="198"/>
      <c r="T22" s="63"/>
      <c r="U22" s="315"/>
      <c r="V22" s="169"/>
    </row>
    <row r="23" spans="1:22" ht="15" customHeight="1">
      <c r="A23" s="168"/>
      <c r="B23" s="570"/>
      <c r="C23" s="18"/>
      <c r="D23" s="2" t="s">
        <v>173</v>
      </c>
      <c r="E23" s="2"/>
      <c r="F23" s="359">
        <f t="shared" si="1"/>
        <v>5050</v>
      </c>
      <c r="G23" s="44">
        <f t="shared" si="2"/>
        <v>0</v>
      </c>
      <c r="H23" s="314"/>
      <c r="I23" s="44"/>
      <c r="J23" s="314"/>
      <c r="K23" s="44"/>
      <c r="L23" s="41"/>
      <c r="M23" s="44"/>
      <c r="N23" s="314">
        <v>1150</v>
      </c>
      <c r="O23" s="248"/>
      <c r="P23" s="314">
        <v>3900</v>
      </c>
      <c r="Q23" s="248"/>
      <c r="R23" s="314"/>
      <c r="S23" s="169"/>
      <c r="T23" s="63"/>
      <c r="U23" s="315"/>
      <c r="V23" s="169"/>
    </row>
    <row r="24" spans="1:22" ht="15" customHeight="1">
      <c r="A24" s="96"/>
      <c r="B24" s="570"/>
      <c r="C24" s="98"/>
      <c r="D24" s="100" t="s">
        <v>194</v>
      </c>
      <c r="E24" s="100"/>
      <c r="F24" s="359">
        <f t="shared" si="1"/>
        <v>2900</v>
      </c>
      <c r="G24" s="75">
        <f t="shared" si="2"/>
        <v>0</v>
      </c>
      <c r="H24" s="357"/>
      <c r="I24" s="75"/>
      <c r="J24" s="357"/>
      <c r="K24" s="75"/>
      <c r="L24" s="76"/>
      <c r="M24" s="75"/>
      <c r="N24" s="357">
        <v>1000</v>
      </c>
      <c r="O24" s="248"/>
      <c r="P24" s="357">
        <v>1900</v>
      </c>
      <c r="Q24" s="248"/>
      <c r="R24" s="357"/>
      <c r="S24" s="198"/>
      <c r="T24" s="126"/>
      <c r="U24" s="388"/>
      <c r="V24" s="198"/>
    </row>
    <row r="25" spans="1:22" ht="15" customHeight="1">
      <c r="A25" s="158"/>
      <c r="B25" s="570"/>
      <c r="C25" s="98"/>
      <c r="D25" s="100" t="s">
        <v>502</v>
      </c>
      <c r="E25" s="100"/>
      <c r="F25" s="359">
        <f t="shared" si="1"/>
        <v>3350</v>
      </c>
      <c r="G25" s="75">
        <f t="shared" si="2"/>
        <v>0</v>
      </c>
      <c r="H25" s="357"/>
      <c r="I25" s="75"/>
      <c r="J25" s="357"/>
      <c r="K25" s="75"/>
      <c r="L25" s="76"/>
      <c r="M25" s="75"/>
      <c r="N25" s="357">
        <v>900</v>
      </c>
      <c r="O25" s="248"/>
      <c r="P25" s="357">
        <v>2450</v>
      </c>
      <c r="Q25" s="248"/>
      <c r="R25" s="357"/>
      <c r="S25" s="198"/>
      <c r="T25" s="126"/>
      <c r="U25" s="388"/>
      <c r="V25" s="198"/>
    </row>
    <row r="26" spans="1:22" ht="15" customHeight="1">
      <c r="A26" s="158"/>
      <c r="B26" s="570"/>
      <c r="C26" s="18"/>
      <c r="D26" s="141" t="s">
        <v>166</v>
      </c>
      <c r="E26" s="2"/>
      <c r="F26" s="359">
        <f t="shared" si="1"/>
        <v>3100</v>
      </c>
      <c r="G26" s="44">
        <f t="shared" si="2"/>
        <v>0</v>
      </c>
      <c r="H26" s="397"/>
      <c r="I26" s="401"/>
      <c r="J26" s="397"/>
      <c r="K26" s="401"/>
      <c r="L26" s="397"/>
      <c r="M26" s="401"/>
      <c r="N26" s="314">
        <v>800</v>
      </c>
      <c r="O26" s="500"/>
      <c r="P26" s="314">
        <v>2300</v>
      </c>
      <c r="Q26" s="500"/>
      <c r="R26" s="314"/>
      <c r="S26" s="169"/>
      <c r="T26" s="43"/>
      <c r="U26" s="315"/>
      <c r="V26" s="169"/>
    </row>
    <row r="27" spans="1:22" ht="15" customHeight="1">
      <c r="A27" s="158"/>
      <c r="B27" s="570"/>
      <c r="C27" s="299"/>
      <c r="D27" s="297" t="s">
        <v>503</v>
      </c>
      <c r="E27" s="300"/>
      <c r="F27" s="408">
        <f>H27+J27+L27+N27+P27+R27+U27</f>
        <v>2650</v>
      </c>
      <c r="G27" s="298">
        <f>I27+K27+M27+O27+Q27+S27+V27</f>
        <v>0</v>
      </c>
      <c r="H27" s="426"/>
      <c r="I27" s="427"/>
      <c r="J27" s="426"/>
      <c r="K27" s="427"/>
      <c r="L27" s="426"/>
      <c r="M27" s="427"/>
      <c r="N27" s="358">
        <v>800</v>
      </c>
      <c r="O27" s="500"/>
      <c r="P27" s="358">
        <v>1800</v>
      </c>
      <c r="Q27" s="500"/>
      <c r="R27" s="358"/>
      <c r="S27" s="296"/>
      <c r="T27" s="207" t="s">
        <v>263</v>
      </c>
      <c r="U27" s="388">
        <v>50</v>
      </c>
      <c r="V27" s="169"/>
    </row>
    <row r="28" spans="1:22" ht="15" customHeight="1">
      <c r="A28" s="168"/>
      <c r="B28" s="570"/>
      <c r="C28" s="20"/>
      <c r="D28" s="3" t="s">
        <v>309</v>
      </c>
      <c r="E28" s="3"/>
      <c r="F28" s="403">
        <f>H28+J28+L28+N28+P28+R28+U28</f>
        <v>3400</v>
      </c>
      <c r="G28" s="112">
        <f>I28+K28+M28+O28+Q28+S28+V28</f>
        <v>0</v>
      </c>
      <c r="H28" s="418"/>
      <c r="I28" s="424"/>
      <c r="J28" s="418"/>
      <c r="K28" s="424"/>
      <c r="L28" s="418"/>
      <c r="M28" s="424"/>
      <c r="N28" s="351">
        <v>1350</v>
      </c>
      <c r="O28" s="430"/>
      <c r="P28" s="351">
        <v>2050</v>
      </c>
      <c r="Q28" s="170"/>
      <c r="R28" s="351"/>
      <c r="S28" s="170"/>
      <c r="T28" s="208"/>
      <c r="U28" s="384"/>
      <c r="V28" s="170"/>
    </row>
    <row r="29" spans="1:22" ht="15" customHeight="1">
      <c r="A29" s="172"/>
      <c r="B29" s="571"/>
      <c r="C29" s="4"/>
      <c r="D29" s="123" t="s">
        <v>412</v>
      </c>
      <c r="E29" s="4"/>
      <c r="F29" s="419">
        <f>SUM(F19:F28)</f>
        <v>36150</v>
      </c>
      <c r="G29" s="8">
        <f>I29+K29+M29+O29+Q29+S29+V29</f>
        <v>0</v>
      </c>
      <c r="H29" s="420">
        <f aca="true" t="shared" si="3" ref="H29:S29">SUM(H19:H28)</f>
        <v>700</v>
      </c>
      <c r="I29" s="8">
        <f>SUM(I19:I28)</f>
        <v>0</v>
      </c>
      <c r="J29" s="420">
        <f t="shared" si="3"/>
        <v>5350</v>
      </c>
      <c r="K29" s="8">
        <f t="shared" si="3"/>
        <v>0</v>
      </c>
      <c r="L29" s="420">
        <f t="shared" si="3"/>
        <v>0</v>
      </c>
      <c r="M29" s="8">
        <f t="shared" si="3"/>
        <v>0</v>
      </c>
      <c r="N29" s="420">
        <f t="shared" si="3"/>
        <v>8950</v>
      </c>
      <c r="O29" s="484">
        <f t="shared" si="3"/>
        <v>0</v>
      </c>
      <c r="P29" s="380">
        <f t="shared" si="3"/>
        <v>20350</v>
      </c>
      <c r="Q29" s="484">
        <f t="shared" si="3"/>
        <v>0</v>
      </c>
      <c r="R29" s="380">
        <f t="shared" si="3"/>
        <v>650</v>
      </c>
      <c r="S29" s="8">
        <f t="shared" si="3"/>
        <v>0</v>
      </c>
      <c r="T29" s="9"/>
      <c r="U29" s="389">
        <f>SUM(U19:U28)</f>
        <v>150</v>
      </c>
      <c r="V29" s="8">
        <f>SUM(V19:V28)</f>
        <v>0</v>
      </c>
    </row>
    <row r="30" spans="1:22" ht="12.75" customHeight="1">
      <c r="A30" s="138" t="s">
        <v>218</v>
      </c>
      <c r="F30" s="382"/>
      <c r="G30" s="428"/>
      <c r="H30" s="382"/>
      <c r="I30" s="428"/>
      <c r="J30" s="176" t="s">
        <v>315</v>
      </c>
      <c r="K30" s="428"/>
      <c r="L30" s="176" t="s">
        <v>515</v>
      </c>
      <c r="M30" s="176"/>
      <c r="N30" s="382"/>
      <c r="O30" s="428"/>
      <c r="U30" s="390"/>
      <c r="V30" s="27"/>
    </row>
  </sheetData>
  <sheetProtection/>
  <mergeCells count="23">
    <mergeCell ref="T4:V4"/>
    <mergeCell ref="T5:U5"/>
    <mergeCell ref="H4:I4"/>
    <mergeCell ref="J4:K4"/>
    <mergeCell ref="L4:M4"/>
    <mergeCell ref="N4:O4"/>
    <mergeCell ref="P4:Q4"/>
    <mergeCell ref="S1:V1"/>
    <mergeCell ref="F1:H1"/>
    <mergeCell ref="M1:N1"/>
    <mergeCell ref="A2:B2"/>
    <mergeCell ref="C2:H3"/>
    <mergeCell ref="I2:K3"/>
    <mergeCell ref="B6:B29"/>
    <mergeCell ref="R4:S4"/>
    <mergeCell ref="A4:B5"/>
    <mergeCell ref="O2:O3"/>
    <mergeCell ref="Q2:R2"/>
    <mergeCell ref="Q3:R3"/>
    <mergeCell ref="S2:V3"/>
    <mergeCell ref="L2:N3"/>
    <mergeCell ref="C4:E5"/>
    <mergeCell ref="F4:G5"/>
  </mergeCells>
  <conditionalFormatting sqref="M13 O13 Q13 I6:I7 I9:I11 I15:I16 K6:K7 K9:K11 K13 K15:K16 V15 S15:S16 S13 V13 V9 V6:V7 M19:M29 I19:I29 K19:K29 O19:O29 Q19:Q29 S19:S29 V19:V29">
    <cfRule type="expression" priority="2" dxfId="0" stopIfTrue="1">
      <formula>H6&lt;I6</formula>
    </cfRule>
  </conditionalFormatting>
  <conditionalFormatting sqref="S9:S10 S6:S7 I13">
    <cfRule type="expression" priority="1" dxfId="0" stopIfTrue="1">
      <formula>H6&lt;I6</formula>
    </cfRule>
  </conditionalFormatting>
  <dataValidations count="1">
    <dataValidation allowBlank="1" showInputMessage="1" showErrorMessage="1" imeMode="off" sqref="O2:O3 S2:V3 Q2:R2 U6:V29 F6:S29"/>
  </dataValidations>
  <printOptions horizontalCentered="1"/>
  <pageMargins left="0.3937007874015748" right="0.1968503937007874" top="0.3937007874015748"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4.xml><?xml version="1.0" encoding="utf-8"?>
<worksheet xmlns="http://schemas.openxmlformats.org/spreadsheetml/2006/main" xmlns:r="http://schemas.openxmlformats.org/officeDocument/2006/relationships">
  <dimension ref="A1:V29"/>
  <sheetViews>
    <sheetView showGridLines="0" showZeros="0" zoomScaleSheetLayoutView="100" zoomScalePageLayoutView="0" workbookViewId="0" topLeftCell="A1">
      <selection activeCell="C2" sqref="C2:H3"/>
    </sheetView>
  </sheetViews>
  <sheetFormatPr defaultColWidth="9.00390625" defaultRowHeight="13.5"/>
  <cols>
    <col min="1" max="1" width="3.50390625" style="52" customWidth="1"/>
    <col min="2" max="2" width="7.625" style="52" customWidth="1"/>
    <col min="3" max="3" width="0.37109375" style="52" customWidth="1"/>
    <col min="4" max="4" width="11.125" style="52" customWidth="1"/>
    <col min="5" max="5" width="0.37109375" style="52" customWidth="1"/>
    <col min="6" max="6" width="7.50390625" style="375" customWidth="1"/>
    <col min="7" max="7" width="8.875" style="51" customWidth="1"/>
    <col min="8" max="8" width="6.75390625" style="50" customWidth="1"/>
    <col min="9" max="9" width="8.125" style="51" customWidth="1"/>
    <col min="10" max="10" width="6.75390625" style="50" customWidth="1"/>
    <col min="11" max="11" width="8.125" style="51" customWidth="1"/>
    <col min="12" max="12" width="6.75390625" style="50" customWidth="1"/>
    <col min="13" max="13" width="8.125" style="51" customWidth="1"/>
    <col min="14" max="14" width="6.75390625" style="50" customWidth="1"/>
    <col min="15" max="15" width="8.125" style="51" customWidth="1"/>
    <col min="16" max="16" width="6.75390625" style="50" customWidth="1"/>
    <col min="17" max="17" width="8.125" style="51" customWidth="1"/>
    <col min="18" max="18" width="6.75390625" style="50" customWidth="1"/>
    <col min="19" max="19" width="8.125" style="51" customWidth="1"/>
    <col min="20" max="20" width="3.875" style="49" customWidth="1"/>
    <col min="21" max="21" width="5.00390625" style="50" customWidth="1"/>
    <col min="22" max="22" width="7.625" style="51" customWidth="1"/>
    <col min="23" max="16384" width="9.00390625" style="52" customWidth="1"/>
  </cols>
  <sheetData>
    <row r="1" spans="1:22" ht="13.5" customHeight="1">
      <c r="A1" s="52" t="s">
        <v>20</v>
      </c>
      <c r="C1" s="79"/>
      <c r="D1" s="80" t="s">
        <v>71</v>
      </c>
      <c r="E1" s="80"/>
      <c r="F1" s="634">
        <f>'郡山市１'!F1</f>
        <v>0</v>
      </c>
      <c r="G1" s="635"/>
      <c r="H1" s="636"/>
      <c r="I1" s="657" t="s">
        <v>4</v>
      </c>
      <c r="J1" s="658"/>
      <c r="K1" s="659"/>
      <c r="L1" s="81" t="s">
        <v>74</v>
      </c>
      <c r="M1" s="637">
        <f>'郡山市１'!M1</f>
        <v>0</v>
      </c>
      <c r="N1" s="638"/>
      <c r="O1" s="82" t="s">
        <v>1</v>
      </c>
      <c r="P1" s="83" t="s">
        <v>6</v>
      </c>
      <c r="Q1" s="70"/>
      <c r="R1" s="84"/>
      <c r="S1" s="603" t="s">
        <v>73</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郡山市１'!Q3+'郡山市２'!Q3+'須賀川市･田村市・田村郡'!Q3+'白河市・西白河郡･石川郡･東白川郡'!Q3+'二本松市･本宮市'!Q3+'福島1'!Q3+'福島２･伊達市・伊達郡'!Q3+'いわき市１'!Q3+'いわき市２'!Q3+'南相馬市・相馬市・相馬郡・双葉郡'!Q3+'会津若松市・河沼郡・南会津郡'!Q3+'喜多方市・耶麻郡・大沼郡'!Q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G25</f>
        <v>0</v>
      </c>
      <c r="R3" s="583"/>
      <c r="S3" s="631"/>
      <c r="T3" s="632"/>
      <c r="U3" s="632"/>
      <c r="V3" s="633"/>
    </row>
    <row r="4" spans="1:22" s="129" customFormat="1" ht="18" customHeight="1">
      <c r="A4" s="574" t="s">
        <v>42</v>
      </c>
      <c r="B4" s="575"/>
      <c r="C4" s="574" t="s">
        <v>41</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5" customHeight="1">
      <c r="A5" s="576"/>
      <c r="B5" s="577"/>
      <c r="C5" s="576"/>
      <c r="D5" s="599"/>
      <c r="E5" s="600"/>
      <c r="F5" s="602"/>
      <c r="G5" s="577"/>
      <c r="H5" s="91" t="s">
        <v>15</v>
      </c>
      <c r="I5" s="92" t="s">
        <v>0</v>
      </c>
      <c r="J5" s="91" t="s">
        <v>16</v>
      </c>
      <c r="K5" s="92" t="s">
        <v>0</v>
      </c>
      <c r="L5" s="91" t="s">
        <v>16</v>
      </c>
      <c r="M5" s="92" t="s">
        <v>0</v>
      </c>
      <c r="N5" s="91" t="s">
        <v>16</v>
      </c>
      <c r="O5" s="92" t="s">
        <v>0</v>
      </c>
      <c r="P5" s="91" t="s">
        <v>16</v>
      </c>
      <c r="Q5" s="92" t="s">
        <v>0</v>
      </c>
      <c r="R5" s="91" t="s">
        <v>16</v>
      </c>
      <c r="S5" s="92" t="s">
        <v>0</v>
      </c>
      <c r="T5" s="626" t="s">
        <v>16</v>
      </c>
      <c r="U5" s="627"/>
      <c r="V5" s="93" t="s">
        <v>354</v>
      </c>
    </row>
    <row r="6" spans="1:22" ht="16.5" customHeight="1">
      <c r="A6" s="158"/>
      <c r="B6" s="569" t="s">
        <v>304</v>
      </c>
      <c r="C6" s="98"/>
      <c r="D6" s="2" t="s">
        <v>463</v>
      </c>
      <c r="E6" s="2"/>
      <c r="F6" s="359"/>
      <c r="G6" s="44"/>
      <c r="H6" s="41"/>
      <c r="I6" s="169"/>
      <c r="J6" s="41"/>
      <c r="K6" s="169"/>
      <c r="L6" s="314"/>
      <c r="M6" s="169"/>
      <c r="N6" s="41"/>
      <c r="O6" s="268"/>
      <c r="P6" s="314"/>
      <c r="Q6" s="169"/>
      <c r="R6" s="42"/>
      <c r="S6" s="169"/>
      <c r="T6" s="130"/>
      <c r="U6" s="42"/>
      <c r="V6" s="169"/>
    </row>
    <row r="7" spans="1:22" ht="16.5" customHeight="1">
      <c r="A7" s="158"/>
      <c r="B7" s="570"/>
      <c r="C7" s="18"/>
      <c r="D7" s="2" t="s">
        <v>464</v>
      </c>
      <c r="E7" s="2"/>
      <c r="F7" s="359">
        <f aca="true" t="shared" si="0" ref="F7:G10">H7+J7+L7+N7+P7+R7+U7</f>
        <v>3800</v>
      </c>
      <c r="G7" s="44">
        <f t="shared" si="0"/>
        <v>0</v>
      </c>
      <c r="H7" s="41"/>
      <c r="I7" s="169"/>
      <c r="J7" s="41"/>
      <c r="K7" s="268"/>
      <c r="L7" s="314">
        <v>3000</v>
      </c>
      <c r="M7" s="169"/>
      <c r="N7" s="42"/>
      <c r="O7" s="268"/>
      <c r="P7" s="41">
        <v>800</v>
      </c>
      <c r="Q7" s="169"/>
      <c r="R7" s="42"/>
      <c r="S7" s="169"/>
      <c r="T7" s="130"/>
      <c r="U7" s="315"/>
      <c r="V7" s="169"/>
    </row>
    <row r="8" spans="1:22" ht="16.5" customHeight="1">
      <c r="A8" s="158"/>
      <c r="B8" s="570"/>
      <c r="C8" s="18"/>
      <c r="D8" s="2" t="s">
        <v>439</v>
      </c>
      <c r="E8" s="2"/>
      <c r="F8" s="2"/>
      <c r="G8" s="2"/>
      <c r="H8" s="2"/>
      <c r="I8" s="2"/>
      <c r="J8" s="2"/>
      <c r="K8" s="2"/>
      <c r="L8" s="2"/>
      <c r="M8" s="2"/>
      <c r="N8" s="2"/>
      <c r="O8" s="2"/>
      <c r="P8" s="2"/>
      <c r="Q8" s="2"/>
      <c r="R8" s="2"/>
      <c r="S8" s="2"/>
      <c r="T8" s="2"/>
      <c r="U8" s="2"/>
      <c r="V8" s="514"/>
    </row>
    <row r="9" spans="1:22" ht="16.5" customHeight="1">
      <c r="A9" s="158"/>
      <c r="B9" s="570"/>
      <c r="C9" s="45"/>
      <c r="D9" s="2" t="s">
        <v>465</v>
      </c>
      <c r="E9" s="2"/>
      <c r="F9" s="359">
        <f t="shared" si="0"/>
        <v>3250</v>
      </c>
      <c r="G9" s="44">
        <f t="shared" si="0"/>
        <v>0</v>
      </c>
      <c r="H9" s="41"/>
      <c r="I9" s="169"/>
      <c r="J9" s="41"/>
      <c r="K9" s="268"/>
      <c r="L9" s="41">
        <v>2950</v>
      </c>
      <c r="M9" s="169"/>
      <c r="N9" s="41"/>
      <c r="O9" s="268"/>
      <c r="P9" s="41">
        <v>300</v>
      </c>
      <c r="Q9" s="169"/>
      <c r="R9" s="41"/>
      <c r="S9" s="169"/>
      <c r="T9" s="43"/>
      <c r="U9" s="42"/>
      <c r="V9" s="169"/>
    </row>
    <row r="10" spans="1:22" ht="16.5" customHeight="1">
      <c r="A10" s="109"/>
      <c r="B10" s="570"/>
      <c r="C10" s="18"/>
      <c r="D10" s="2" t="s">
        <v>142</v>
      </c>
      <c r="E10" s="2"/>
      <c r="F10" s="359">
        <f t="shared" si="0"/>
        <v>3150</v>
      </c>
      <c r="G10" s="44">
        <f t="shared" si="0"/>
        <v>0</v>
      </c>
      <c r="H10" s="41"/>
      <c r="I10" s="169"/>
      <c r="J10" s="41"/>
      <c r="K10" s="268"/>
      <c r="L10" s="41">
        <v>2250</v>
      </c>
      <c r="M10" s="169"/>
      <c r="N10" s="42"/>
      <c r="O10" s="268"/>
      <c r="P10" s="41">
        <v>900</v>
      </c>
      <c r="Q10" s="169"/>
      <c r="R10" s="42"/>
      <c r="S10" s="169"/>
      <c r="T10" s="63"/>
      <c r="U10" s="42"/>
      <c r="V10" s="169"/>
    </row>
    <row r="11" spans="1:22" ht="16.5" customHeight="1">
      <c r="A11" s="109"/>
      <c r="B11" s="570"/>
      <c r="C11" s="18"/>
      <c r="D11" s="140" t="s">
        <v>187</v>
      </c>
      <c r="E11" s="100"/>
      <c r="F11" s="360">
        <f>H11+J11+L11+N11+P11+R11+U11</f>
        <v>5400</v>
      </c>
      <c r="G11" s="75">
        <f aca="true" t="shared" si="1" ref="G11:G24">I11+K11+M11+O11+Q11+S11+V11</f>
        <v>0</v>
      </c>
      <c r="H11" s="76">
        <v>700</v>
      </c>
      <c r="I11" s="169"/>
      <c r="J11" s="41">
        <v>4200</v>
      </c>
      <c r="K11" s="169"/>
      <c r="L11" s="41"/>
      <c r="M11" s="169"/>
      <c r="N11" s="41"/>
      <c r="O11" s="169"/>
      <c r="P11" s="41"/>
      <c r="Q11" s="169"/>
      <c r="R11" s="314">
        <v>450</v>
      </c>
      <c r="S11" s="169"/>
      <c r="T11" s="63" t="s">
        <v>95</v>
      </c>
      <c r="U11" s="42">
        <v>50</v>
      </c>
      <c r="V11" s="169"/>
    </row>
    <row r="12" spans="1:22" ht="15" customHeight="1">
      <c r="A12" s="168"/>
      <c r="B12" s="570"/>
      <c r="C12" s="100"/>
      <c r="D12" s="231" t="s">
        <v>196</v>
      </c>
      <c r="E12" s="100"/>
      <c r="F12" s="360">
        <f>H12+J12+L12+N12+P12+R12+U12</f>
        <v>4400</v>
      </c>
      <c r="G12" s="75">
        <f t="shared" si="1"/>
        <v>0</v>
      </c>
      <c r="H12" s="76">
        <v>600</v>
      </c>
      <c r="I12" s="169"/>
      <c r="J12" s="357">
        <v>3450</v>
      </c>
      <c r="K12" s="169"/>
      <c r="L12" s="76"/>
      <c r="M12" s="198"/>
      <c r="N12" s="76"/>
      <c r="O12" s="198"/>
      <c r="P12" s="76"/>
      <c r="Q12" s="198"/>
      <c r="R12" s="357">
        <v>300</v>
      </c>
      <c r="S12" s="169"/>
      <c r="T12" s="63" t="s">
        <v>95</v>
      </c>
      <c r="U12" s="42">
        <v>50</v>
      </c>
      <c r="V12" s="169"/>
    </row>
    <row r="13" spans="1:22" ht="15" customHeight="1">
      <c r="A13" s="168"/>
      <c r="B13" s="570"/>
      <c r="C13" s="100"/>
      <c r="D13" s="2" t="s">
        <v>517</v>
      </c>
      <c r="E13" s="2"/>
      <c r="F13" s="360">
        <f aca="true" t="shared" si="2" ref="F13:F22">H13+J13+L13+N13+P13+R13+U13</f>
        <v>3750</v>
      </c>
      <c r="G13" s="44">
        <f t="shared" si="1"/>
        <v>0</v>
      </c>
      <c r="H13" s="41"/>
      <c r="I13" s="169"/>
      <c r="J13" s="41"/>
      <c r="K13" s="169"/>
      <c r="L13" s="41"/>
      <c r="M13" s="169"/>
      <c r="N13" s="41">
        <v>1150</v>
      </c>
      <c r="O13" s="169"/>
      <c r="P13" s="41">
        <v>2600</v>
      </c>
      <c r="Q13" s="169"/>
      <c r="R13" s="42"/>
      <c r="S13" s="169"/>
      <c r="T13" s="161"/>
      <c r="U13" s="42"/>
      <c r="V13" s="169"/>
    </row>
    <row r="14" spans="1:22" ht="16.5" customHeight="1">
      <c r="A14" s="158"/>
      <c r="B14" s="570"/>
      <c r="C14" s="18"/>
      <c r="D14" s="213" t="s">
        <v>165</v>
      </c>
      <c r="E14" s="2"/>
      <c r="F14" s="360">
        <f t="shared" si="2"/>
        <v>1700</v>
      </c>
      <c r="G14" s="44">
        <f t="shared" si="1"/>
        <v>0</v>
      </c>
      <c r="H14" s="41">
        <v>100</v>
      </c>
      <c r="I14" s="169"/>
      <c r="J14" s="41">
        <v>1500</v>
      </c>
      <c r="K14" s="169"/>
      <c r="L14" s="41"/>
      <c r="M14" s="169"/>
      <c r="N14" s="41"/>
      <c r="O14" s="169"/>
      <c r="P14" s="41"/>
      <c r="Q14" s="169"/>
      <c r="R14" s="41">
        <v>100</v>
      </c>
      <c r="S14" s="169"/>
      <c r="T14" s="63"/>
      <c r="U14" s="42"/>
      <c r="V14" s="169"/>
    </row>
    <row r="15" spans="1:22" ht="15" customHeight="1">
      <c r="A15" s="168"/>
      <c r="B15" s="570"/>
      <c r="C15" s="2"/>
      <c r="D15" s="2" t="s">
        <v>171</v>
      </c>
      <c r="E15" s="2"/>
      <c r="F15" s="360">
        <f t="shared" si="2"/>
        <v>850</v>
      </c>
      <c r="G15" s="44">
        <f t="shared" si="1"/>
        <v>0</v>
      </c>
      <c r="H15" s="41"/>
      <c r="I15" s="169"/>
      <c r="J15" s="41"/>
      <c r="K15" s="169"/>
      <c r="L15" s="41"/>
      <c r="M15" s="169"/>
      <c r="N15" s="41">
        <v>150</v>
      </c>
      <c r="O15" s="169"/>
      <c r="P15" s="41">
        <v>700</v>
      </c>
      <c r="Q15" s="169"/>
      <c r="R15" s="42"/>
      <c r="S15" s="169"/>
      <c r="T15" s="161"/>
      <c r="U15" s="42"/>
      <c r="V15" s="169"/>
    </row>
    <row r="16" spans="1:22" ht="16.5" customHeight="1">
      <c r="A16" s="158"/>
      <c r="B16" s="570"/>
      <c r="C16" s="18"/>
      <c r="D16" s="2" t="s">
        <v>88</v>
      </c>
      <c r="E16" s="2"/>
      <c r="F16" s="360">
        <f t="shared" si="2"/>
        <v>1400</v>
      </c>
      <c r="G16" s="44">
        <f t="shared" si="1"/>
        <v>0</v>
      </c>
      <c r="H16" s="41">
        <v>50</v>
      </c>
      <c r="I16" s="169"/>
      <c r="J16" s="314">
        <v>1100</v>
      </c>
      <c r="K16" s="169"/>
      <c r="L16" s="41">
        <v>150</v>
      </c>
      <c r="M16" s="169"/>
      <c r="N16" s="41"/>
      <c r="O16" s="169"/>
      <c r="P16" s="41"/>
      <c r="Q16" s="169"/>
      <c r="R16" s="41">
        <v>100</v>
      </c>
      <c r="S16" s="169"/>
      <c r="T16" s="63"/>
      <c r="U16" s="42"/>
      <c r="V16" s="169"/>
    </row>
    <row r="17" spans="1:22" ht="15" customHeight="1">
      <c r="A17" s="168"/>
      <c r="B17" s="570"/>
      <c r="C17" s="2"/>
      <c r="D17" s="2" t="s">
        <v>264</v>
      </c>
      <c r="E17" s="2"/>
      <c r="F17" s="360">
        <f t="shared" si="2"/>
        <v>2050</v>
      </c>
      <c r="G17" s="44">
        <f t="shared" si="1"/>
        <v>0</v>
      </c>
      <c r="H17" s="41">
        <v>50</v>
      </c>
      <c r="I17" s="169"/>
      <c r="J17" s="314">
        <v>1400</v>
      </c>
      <c r="K17" s="169"/>
      <c r="L17" s="41">
        <v>100</v>
      </c>
      <c r="M17" s="169"/>
      <c r="N17" s="41">
        <v>100</v>
      </c>
      <c r="O17" s="169"/>
      <c r="P17" s="41">
        <v>350</v>
      </c>
      <c r="Q17" s="169"/>
      <c r="R17" s="41">
        <v>50</v>
      </c>
      <c r="S17" s="169"/>
      <c r="T17" s="63"/>
      <c r="U17" s="42"/>
      <c r="V17" s="169"/>
    </row>
    <row r="18" spans="1:22" ht="16.5" customHeight="1">
      <c r="A18" s="109"/>
      <c r="B18" s="570"/>
      <c r="C18" s="18"/>
      <c r="D18" s="2" t="s">
        <v>143</v>
      </c>
      <c r="E18" s="2"/>
      <c r="F18" s="360">
        <f>H18+J18+L18+N18+P18+R18</f>
        <v>2350</v>
      </c>
      <c r="G18" s="44">
        <f t="shared" si="1"/>
        <v>0</v>
      </c>
      <c r="H18" s="41">
        <v>50</v>
      </c>
      <c r="I18" s="169"/>
      <c r="J18" s="314">
        <v>1400</v>
      </c>
      <c r="K18" s="169"/>
      <c r="L18" s="41">
        <v>150</v>
      </c>
      <c r="M18" s="169"/>
      <c r="N18" s="41">
        <v>100</v>
      </c>
      <c r="O18" s="169"/>
      <c r="P18" s="41">
        <v>600</v>
      </c>
      <c r="Q18" s="169"/>
      <c r="R18" s="41">
        <v>50</v>
      </c>
      <c r="S18" s="169"/>
      <c r="T18" s="130"/>
      <c r="U18" s="42"/>
      <c r="V18" s="169"/>
    </row>
    <row r="19" spans="1:22" ht="16.5" customHeight="1">
      <c r="A19" s="109"/>
      <c r="B19" s="570"/>
      <c r="C19" s="18"/>
      <c r="D19" s="2" t="s">
        <v>144</v>
      </c>
      <c r="E19" s="2"/>
      <c r="F19" s="360">
        <f t="shared" si="2"/>
        <v>700</v>
      </c>
      <c r="G19" s="44">
        <f t="shared" si="1"/>
        <v>0</v>
      </c>
      <c r="H19" s="41"/>
      <c r="I19" s="169"/>
      <c r="J19" s="314">
        <v>500</v>
      </c>
      <c r="K19" s="169"/>
      <c r="L19" s="41">
        <v>50</v>
      </c>
      <c r="M19" s="169"/>
      <c r="N19" s="41"/>
      <c r="O19" s="169"/>
      <c r="P19" s="41">
        <v>150</v>
      </c>
      <c r="Q19" s="169"/>
      <c r="R19" s="41"/>
      <c r="S19" s="169"/>
      <c r="T19" s="130"/>
      <c r="U19" s="42"/>
      <c r="V19" s="169"/>
    </row>
    <row r="20" spans="1:22" ht="16.5" customHeight="1">
      <c r="A20" s="109"/>
      <c r="B20" s="570"/>
      <c r="C20" s="18"/>
      <c r="D20" s="2" t="s">
        <v>89</v>
      </c>
      <c r="E20" s="2"/>
      <c r="F20" s="360">
        <f t="shared" si="2"/>
        <v>1350</v>
      </c>
      <c r="G20" s="44">
        <f t="shared" si="1"/>
        <v>0</v>
      </c>
      <c r="H20" s="41">
        <v>50</v>
      </c>
      <c r="I20" s="169"/>
      <c r="J20" s="314">
        <v>1050</v>
      </c>
      <c r="K20" s="169"/>
      <c r="L20" s="41">
        <v>100</v>
      </c>
      <c r="M20" s="169"/>
      <c r="N20" s="41">
        <v>50</v>
      </c>
      <c r="O20" s="169"/>
      <c r="P20" s="41"/>
      <c r="Q20" s="169"/>
      <c r="R20" s="41">
        <v>100</v>
      </c>
      <c r="S20" s="169"/>
      <c r="T20" s="63"/>
      <c r="U20" s="42"/>
      <c r="V20" s="169"/>
    </row>
    <row r="21" spans="1:22" ht="16.5" customHeight="1">
      <c r="A21" s="168"/>
      <c r="B21" s="570"/>
      <c r="C21" s="18"/>
      <c r="D21" s="236" t="s">
        <v>504</v>
      </c>
      <c r="E21" s="2"/>
      <c r="F21" s="360">
        <f t="shared" si="2"/>
        <v>850</v>
      </c>
      <c r="G21" s="44">
        <f t="shared" si="1"/>
        <v>0</v>
      </c>
      <c r="H21" s="41">
        <v>50</v>
      </c>
      <c r="I21" s="169"/>
      <c r="J21" s="41">
        <v>700</v>
      </c>
      <c r="K21" s="169"/>
      <c r="L21" s="41">
        <v>100</v>
      </c>
      <c r="M21" s="169"/>
      <c r="N21" s="41"/>
      <c r="O21" s="169"/>
      <c r="P21" s="41"/>
      <c r="Q21" s="169"/>
      <c r="R21" s="525">
        <v>0</v>
      </c>
      <c r="S21" s="169"/>
      <c r="T21" s="63"/>
      <c r="U21" s="42"/>
      <c r="V21" s="169"/>
    </row>
    <row r="22" spans="1:22" ht="15" customHeight="1">
      <c r="A22" s="158"/>
      <c r="B22" s="570"/>
      <c r="C22" s="2"/>
      <c r="D22" s="141" t="s">
        <v>167</v>
      </c>
      <c r="E22" s="19"/>
      <c r="F22" s="360">
        <f t="shared" si="2"/>
        <v>2000</v>
      </c>
      <c r="G22" s="44">
        <f t="shared" si="1"/>
        <v>0</v>
      </c>
      <c r="H22" s="41"/>
      <c r="I22" s="169"/>
      <c r="J22" s="41"/>
      <c r="K22" s="169"/>
      <c r="L22" s="41"/>
      <c r="M22" s="169"/>
      <c r="N22" s="314">
        <v>400</v>
      </c>
      <c r="O22" s="169"/>
      <c r="P22" s="41">
        <v>1600</v>
      </c>
      <c r="Q22" s="169"/>
      <c r="R22" s="41"/>
      <c r="S22" s="169"/>
      <c r="T22" s="43"/>
      <c r="U22" s="42"/>
      <c r="V22" s="169"/>
    </row>
    <row r="23" spans="1:22" ht="16.5" customHeight="1">
      <c r="A23" s="109"/>
      <c r="B23" s="570"/>
      <c r="C23" s="18"/>
      <c r="D23" s="2" t="s">
        <v>190</v>
      </c>
      <c r="E23" s="2"/>
      <c r="F23" s="360">
        <f>H23+J23+L23+N23+P23+R23+U23</f>
        <v>600</v>
      </c>
      <c r="G23" s="44">
        <f t="shared" si="1"/>
        <v>0</v>
      </c>
      <c r="H23" s="41"/>
      <c r="I23" s="169"/>
      <c r="J23" s="41">
        <v>450</v>
      </c>
      <c r="K23" s="169"/>
      <c r="L23" s="41"/>
      <c r="M23" s="169"/>
      <c r="N23" s="41">
        <v>50</v>
      </c>
      <c r="O23" s="169"/>
      <c r="P23" s="41">
        <v>100</v>
      </c>
      <c r="Q23" s="169"/>
      <c r="R23" s="41"/>
      <c r="S23" s="169"/>
      <c r="T23" s="63"/>
      <c r="U23" s="42"/>
      <c r="V23" s="169"/>
    </row>
    <row r="24" spans="1:22" ht="16.5" customHeight="1">
      <c r="A24" s="109"/>
      <c r="B24" s="570"/>
      <c r="C24" s="94"/>
      <c r="D24" s="110" t="s">
        <v>113</v>
      </c>
      <c r="E24" s="110"/>
      <c r="F24" s="360">
        <f>H24+J24+L24+N24+P24+R24+U24</f>
        <v>450</v>
      </c>
      <c r="G24" s="44">
        <f t="shared" si="1"/>
        <v>0</v>
      </c>
      <c r="H24" s="159"/>
      <c r="I24" s="264"/>
      <c r="J24" s="159">
        <v>350</v>
      </c>
      <c r="K24" s="169"/>
      <c r="L24" s="159">
        <v>50</v>
      </c>
      <c r="M24" s="169"/>
      <c r="N24" s="159"/>
      <c r="O24" s="264"/>
      <c r="P24" s="159">
        <v>50</v>
      </c>
      <c r="Q24" s="169"/>
      <c r="R24" s="159"/>
      <c r="S24" s="264"/>
      <c r="T24" s="162"/>
      <c r="U24" s="160"/>
      <c r="V24" s="264"/>
    </row>
    <row r="25" spans="1:22" ht="16.5" customHeight="1" thickBot="1">
      <c r="A25" s="163"/>
      <c r="B25" s="664"/>
      <c r="C25" s="519"/>
      <c r="D25" s="144" t="s">
        <v>413</v>
      </c>
      <c r="E25" s="144"/>
      <c r="F25" s="392">
        <f aca="true" t="shared" si="3" ref="F25:S25">SUM(F6:F24)</f>
        <v>38050</v>
      </c>
      <c r="G25" s="65">
        <f t="shared" si="3"/>
        <v>0</v>
      </c>
      <c r="H25" s="66">
        <f t="shared" si="3"/>
        <v>1650</v>
      </c>
      <c r="I25" s="65">
        <f t="shared" si="3"/>
        <v>0</v>
      </c>
      <c r="J25" s="66">
        <f t="shared" si="3"/>
        <v>16100</v>
      </c>
      <c r="K25" s="65">
        <f t="shared" si="3"/>
        <v>0</v>
      </c>
      <c r="L25" s="66">
        <f t="shared" si="3"/>
        <v>8900</v>
      </c>
      <c r="M25" s="65">
        <f t="shared" si="3"/>
        <v>0</v>
      </c>
      <c r="N25" s="66">
        <f t="shared" si="3"/>
        <v>2000</v>
      </c>
      <c r="O25" s="65">
        <f t="shared" si="3"/>
        <v>0</v>
      </c>
      <c r="P25" s="66">
        <f t="shared" si="3"/>
        <v>8150</v>
      </c>
      <c r="Q25" s="65">
        <f t="shared" si="3"/>
        <v>0</v>
      </c>
      <c r="R25" s="66">
        <f t="shared" si="3"/>
        <v>1150</v>
      </c>
      <c r="S25" s="65">
        <f t="shared" si="3"/>
        <v>0</v>
      </c>
      <c r="T25" s="67"/>
      <c r="U25" s="68">
        <f>SUM(U6:U24)</f>
        <v>100</v>
      </c>
      <c r="V25" s="65">
        <f>SUM(V6:V24)</f>
        <v>0</v>
      </c>
    </row>
    <row r="26" spans="1:22" ht="16.5" customHeight="1" thickTop="1">
      <c r="A26" s="662" t="s">
        <v>305</v>
      </c>
      <c r="B26" s="663"/>
      <c r="C26" s="663"/>
      <c r="D26" s="663"/>
      <c r="E26" s="4"/>
      <c r="F26" s="363">
        <f>'郡山市１'!F7+'郡山市１'!F6+'郡山市１'!F11+'郡山市１'!F13+'郡山市１'!F17+'郡山市１'!F29+'郡山市２'!F25</f>
        <v>96300</v>
      </c>
      <c r="G26" s="471">
        <f>'郡山市１'!G7+'郡山市１'!G6+'郡山市１'!G11+'郡山市１'!G13+'郡山市１'!G17+'郡山市１'!G29+'郡山市２'!G25</f>
        <v>0</v>
      </c>
      <c r="H26" s="470">
        <f>'郡山市１'!H7+'郡山市１'!H6+'郡山市１'!H11+'郡山市１'!H13+'郡山市１'!H17+'郡山市１'!H29+'郡山市２'!H25</f>
        <v>4850</v>
      </c>
      <c r="I26" s="471">
        <f>'郡山市１'!I6+'郡山市１'!I7+'郡山市１'!I11+'郡山市１'!I13+'郡山市１'!I17+'郡山市１'!I29+'郡山市２'!I25</f>
        <v>0</v>
      </c>
      <c r="J26" s="470">
        <f>'郡山市１'!J7+'郡山市１'!J6+'郡山市１'!J11+'郡山市１'!J13+'郡山市１'!J17+'郡山市１'!J29+'郡山市２'!J25</f>
        <v>38100</v>
      </c>
      <c r="K26" s="471">
        <f>'郡山市１'!K7+'郡山市１'!K6+'郡山市１'!K11+'郡山市１'!K13+'郡山市１'!K17+'郡山市１'!K29+'郡山市２'!K25</f>
        <v>0</v>
      </c>
      <c r="L26" s="470">
        <f>'郡山市１'!L7+'郡山市１'!L6+'郡山市１'!L11+'郡山市１'!L13+'郡山市１'!L17+'郡山市１'!L29+'郡山市２'!L25</f>
        <v>8900</v>
      </c>
      <c r="M26" s="471">
        <f>'郡山市１'!M7+'郡山市１'!M6+'郡山市１'!M11+'郡山市１'!M13+'郡山市１'!M17+'郡山市１'!M29+'郡山市２'!M25</f>
        <v>0</v>
      </c>
      <c r="N26" s="470">
        <f>'郡山市１'!N7+'郡山市１'!N6+'郡山市１'!N11+'郡山市１'!N13+'郡山市１'!N17+'郡山市１'!N29+'郡山市２'!N25</f>
        <v>10950</v>
      </c>
      <c r="O26" s="471">
        <f>'郡山市１'!O7+'郡山市１'!O6+'郡山市１'!O11+'郡山市１'!O13+'郡山市１'!O17+'郡山市１'!O29+'郡山市２'!O25</f>
        <v>0</v>
      </c>
      <c r="P26" s="470">
        <f>'郡山市１'!P7+'郡山市１'!P6+'郡山市１'!P11+'郡山市１'!P13+'郡山市１'!P17+'郡山市１'!P29+'郡山市２'!P25</f>
        <v>28500</v>
      </c>
      <c r="Q26" s="471">
        <f>'郡山市１'!Q7+'郡山市１'!Q6+'郡山市１'!Q11+'郡山市１'!Q13+'郡山市１'!Q17+'郡山市１'!Q29+'郡山市２'!Q25</f>
        <v>0</v>
      </c>
      <c r="R26" s="470">
        <f>'郡山市１'!R7+'郡山市１'!R6+'郡山市１'!R11+'郡山市１'!R13+'郡山市１'!R17+'郡山市１'!R29+'郡山市２'!R25</f>
        <v>4450</v>
      </c>
      <c r="S26" s="245">
        <f>'郡山市１'!S7+'郡山市１'!S6+'郡山市１'!S11+'郡山市１'!S13+'郡山市１'!S17+'郡山市１'!S29+'郡山市２'!S25</f>
        <v>0</v>
      </c>
      <c r="T26" s="9"/>
      <c r="U26" s="246">
        <f>'郡山市１'!U7+'郡山市１'!U6+'郡山市１'!U11+'郡山市１'!U13+'郡山市１'!U17+'郡山市１'!U29+'郡山市２'!U25</f>
        <v>550</v>
      </c>
      <c r="V26" s="322">
        <f>'郡山市１'!V7+'郡山市１'!V6+'郡山市１'!V11+'郡山市１'!V13+'郡山市１'!V17+'郡山市１'!V29+'郡山市２'!V25</f>
        <v>0</v>
      </c>
    </row>
    <row r="27" spans="1:15" ht="16.5" customHeight="1">
      <c r="A27" s="119" t="s">
        <v>67</v>
      </c>
      <c r="C27" s="249"/>
      <c r="J27" s="176" t="s">
        <v>262</v>
      </c>
      <c r="N27" s="176" t="s">
        <v>466</v>
      </c>
      <c r="O27" s="244"/>
    </row>
    <row r="28" spans="10:22" ht="15.75" customHeight="1">
      <c r="J28" s="176" t="s">
        <v>276</v>
      </c>
      <c r="N28" s="176" t="s">
        <v>467</v>
      </c>
      <c r="V28" s="27"/>
    </row>
    <row r="29" spans="10:14" ht="14.25">
      <c r="J29" s="176"/>
      <c r="N29" s="176" t="s">
        <v>516</v>
      </c>
    </row>
  </sheetData>
  <sheetProtection/>
  <mergeCells count="25">
    <mergeCell ref="A26:D26"/>
    <mergeCell ref="B6:B25"/>
    <mergeCell ref="Q2:R2"/>
    <mergeCell ref="Q3:R3"/>
    <mergeCell ref="F4:G5"/>
    <mergeCell ref="A4:B5"/>
    <mergeCell ref="C4:E5"/>
    <mergeCell ref="A2:B2"/>
    <mergeCell ref="S2:V3"/>
    <mergeCell ref="S1:V1"/>
    <mergeCell ref="F1:H1"/>
    <mergeCell ref="M1:N1"/>
    <mergeCell ref="C2:H3"/>
    <mergeCell ref="I2:K3"/>
    <mergeCell ref="L2:N3"/>
    <mergeCell ref="I1:K1"/>
    <mergeCell ref="O2:O3"/>
    <mergeCell ref="T5:U5"/>
    <mergeCell ref="H4:I4"/>
    <mergeCell ref="J4:K4"/>
    <mergeCell ref="R4:S4"/>
    <mergeCell ref="P4:Q4"/>
    <mergeCell ref="T4:V4"/>
    <mergeCell ref="N4:O4"/>
    <mergeCell ref="L4:M4"/>
  </mergeCells>
  <conditionalFormatting sqref="I6 K6 M6 O6 S6 V6:V7 K10:K24 I10:I24 M11:M24 O10:O24 Q11:Q24 S10:S24 V9:V24">
    <cfRule type="expression" priority="2" dxfId="0" stopIfTrue="1">
      <formula>H6&lt;I6</formula>
    </cfRule>
  </conditionalFormatting>
  <conditionalFormatting sqref="Q9:Q10 Q6:Q7 M9:M10 M7">
    <cfRule type="expression" priority="1" dxfId="0" stopIfTrue="1">
      <formula>L6&lt;M6</formula>
    </cfRule>
  </conditionalFormatting>
  <dataValidations count="1">
    <dataValidation allowBlank="1" showInputMessage="1" showErrorMessage="1" imeMode="off" sqref="K8 M8 Q8 G8 I8 F6:V7 F9:S26 U11:V26"/>
  </dataValidations>
  <printOptions horizontalCentered="1"/>
  <pageMargins left="0.3937007874015748" right="0.1968503937007874" top="0.5905511811023623"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5.xml><?xml version="1.0" encoding="utf-8"?>
<worksheet xmlns="http://schemas.openxmlformats.org/spreadsheetml/2006/main" xmlns:r="http://schemas.openxmlformats.org/officeDocument/2006/relationships">
  <dimension ref="A1:V40"/>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125" style="51" customWidth="1"/>
    <col min="10" max="10" width="6.75390625" style="50" customWidth="1"/>
    <col min="11" max="11" width="8.125" style="51" customWidth="1"/>
    <col min="12" max="12" width="6.75390625" style="50" customWidth="1"/>
    <col min="13" max="13" width="8.125" style="51" customWidth="1"/>
    <col min="14" max="14" width="6.75390625" style="50" customWidth="1"/>
    <col min="15" max="15" width="8.125" style="51" customWidth="1"/>
    <col min="16" max="16" width="6.75390625" style="50" customWidth="1"/>
    <col min="17" max="17" width="8.125" style="51" customWidth="1"/>
    <col min="18" max="18" width="6.75390625" style="50" customWidth="1"/>
    <col min="19" max="19" width="8.125" style="51" customWidth="1"/>
    <col min="20" max="20" width="3.75390625" style="49" customWidth="1"/>
    <col min="21" max="21" width="4.25390625" style="50" customWidth="1"/>
    <col min="22" max="22" width="7.75390625" style="51" customWidth="1"/>
    <col min="23" max="16384" width="9.00390625" style="52" customWidth="1"/>
  </cols>
  <sheetData>
    <row r="1" spans="1:22" ht="13.5" customHeight="1">
      <c r="A1" s="52" t="s">
        <v>66</v>
      </c>
      <c r="C1" s="79"/>
      <c r="D1" s="80" t="s">
        <v>3</v>
      </c>
      <c r="E1" s="80"/>
      <c r="F1" s="634">
        <f>'郡山市１'!F1</f>
        <v>0</v>
      </c>
      <c r="G1" s="635"/>
      <c r="H1" s="636"/>
      <c r="I1" s="657" t="s">
        <v>4</v>
      </c>
      <c r="J1" s="658"/>
      <c r="K1" s="659"/>
      <c r="L1" s="81" t="s">
        <v>75</v>
      </c>
      <c r="M1" s="637">
        <f>'郡山市１'!M1</f>
        <v>0</v>
      </c>
      <c r="N1" s="638"/>
      <c r="O1" s="82" t="s">
        <v>1</v>
      </c>
      <c r="P1" s="83" t="s">
        <v>6</v>
      </c>
      <c r="Q1" s="70"/>
      <c r="R1" s="84"/>
      <c r="S1" s="603" t="s">
        <v>76</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G14+G29+G23</f>
        <v>0</v>
      </c>
      <c r="R3" s="583"/>
      <c r="S3" s="631"/>
      <c r="T3" s="632"/>
      <c r="U3" s="632"/>
      <c r="V3" s="633"/>
    </row>
    <row r="4" spans="1:22" s="129" customFormat="1" ht="18" customHeight="1">
      <c r="A4" s="574" t="s">
        <v>42</v>
      </c>
      <c r="B4" s="575"/>
      <c r="C4" s="574" t="s">
        <v>41</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5.75" customHeight="1">
      <c r="A5" s="576"/>
      <c r="B5" s="577"/>
      <c r="C5" s="576"/>
      <c r="D5" s="599"/>
      <c r="E5" s="600"/>
      <c r="F5" s="602"/>
      <c r="G5" s="577"/>
      <c r="H5" s="91" t="s">
        <v>15</v>
      </c>
      <c r="I5" s="92" t="s">
        <v>0</v>
      </c>
      <c r="J5" s="91" t="s">
        <v>16</v>
      </c>
      <c r="K5" s="92" t="s">
        <v>0</v>
      </c>
      <c r="L5" s="91" t="s">
        <v>16</v>
      </c>
      <c r="M5" s="92" t="s">
        <v>0</v>
      </c>
      <c r="N5" s="91" t="s">
        <v>16</v>
      </c>
      <c r="O5" s="92" t="s">
        <v>0</v>
      </c>
      <c r="P5" s="91" t="s">
        <v>16</v>
      </c>
      <c r="Q5" s="92" t="s">
        <v>0</v>
      </c>
      <c r="R5" s="91" t="s">
        <v>16</v>
      </c>
      <c r="S5" s="92" t="s">
        <v>0</v>
      </c>
      <c r="T5" s="626" t="s">
        <v>16</v>
      </c>
      <c r="U5" s="627"/>
      <c r="V5" s="93" t="s">
        <v>354</v>
      </c>
    </row>
    <row r="6" spans="1:22" ht="15" customHeight="1">
      <c r="A6" s="668" t="s">
        <v>102</v>
      </c>
      <c r="B6" s="674" t="s">
        <v>87</v>
      </c>
      <c r="C6" s="89"/>
      <c r="D6" s="214" t="s">
        <v>197</v>
      </c>
      <c r="E6" s="89"/>
      <c r="F6" s="361">
        <f aca="true" t="shared" si="0" ref="F6:G13">H6+J6+L6+N6+P6+R6+U6</f>
        <v>5650</v>
      </c>
      <c r="G6" s="53">
        <f t="shared" si="0"/>
        <v>0</v>
      </c>
      <c r="H6" s="350">
        <v>450</v>
      </c>
      <c r="I6" s="499"/>
      <c r="J6" s="350">
        <v>4650</v>
      </c>
      <c r="K6" s="499"/>
      <c r="L6" s="350">
        <v>50</v>
      </c>
      <c r="M6" s="167"/>
      <c r="N6" s="54">
        <v>50</v>
      </c>
      <c r="O6" s="167"/>
      <c r="P6" s="54">
        <v>50</v>
      </c>
      <c r="Q6" s="167"/>
      <c r="R6" s="350">
        <v>400</v>
      </c>
      <c r="S6" s="499"/>
      <c r="T6" s="121"/>
      <c r="U6" s="56"/>
      <c r="V6" s="167"/>
    </row>
    <row r="7" spans="1:22" ht="15" customHeight="1">
      <c r="A7" s="669"/>
      <c r="B7" s="675"/>
      <c r="C7" s="48"/>
      <c r="D7" s="215" t="s">
        <v>198</v>
      </c>
      <c r="E7" s="48"/>
      <c r="F7" s="362">
        <f>H7+J7+L7+N7+P7+R7+U7</f>
        <v>3650</v>
      </c>
      <c r="G7" s="44">
        <f t="shared" si="0"/>
        <v>0</v>
      </c>
      <c r="H7" s="41">
        <v>300</v>
      </c>
      <c r="I7" s="248"/>
      <c r="J7" s="314">
        <v>3050</v>
      </c>
      <c r="K7" s="248"/>
      <c r="L7" s="314">
        <v>50</v>
      </c>
      <c r="M7" s="169"/>
      <c r="N7" s="41"/>
      <c r="O7" s="195"/>
      <c r="P7" s="41">
        <v>50</v>
      </c>
      <c r="Q7" s="195"/>
      <c r="R7" s="314">
        <v>200</v>
      </c>
      <c r="S7" s="248"/>
      <c r="T7" s="43"/>
      <c r="U7" s="42"/>
      <c r="V7" s="169"/>
    </row>
    <row r="8" spans="1:22" ht="15" customHeight="1">
      <c r="A8" s="669"/>
      <c r="B8" s="675"/>
      <c r="C8" s="48"/>
      <c r="D8" s="141" t="s">
        <v>200</v>
      </c>
      <c r="E8" s="19"/>
      <c r="F8" s="362">
        <f t="shared" si="0"/>
        <v>3600</v>
      </c>
      <c r="G8" s="44">
        <f t="shared" si="0"/>
        <v>0</v>
      </c>
      <c r="H8" s="41"/>
      <c r="I8" s="198"/>
      <c r="J8" s="314"/>
      <c r="K8" s="198"/>
      <c r="L8" s="41"/>
      <c r="M8" s="169"/>
      <c r="N8" s="41">
        <v>1400</v>
      </c>
      <c r="O8" s="248"/>
      <c r="P8" s="41">
        <v>2200</v>
      </c>
      <c r="Q8" s="248"/>
      <c r="R8" s="41"/>
      <c r="S8" s="198"/>
      <c r="T8" s="43"/>
      <c r="U8" s="42"/>
      <c r="V8" s="169"/>
    </row>
    <row r="9" spans="1:22" ht="15" customHeight="1">
      <c r="A9" s="669"/>
      <c r="B9" s="675"/>
      <c r="C9" s="48"/>
      <c r="D9" s="215" t="s">
        <v>199</v>
      </c>
      <c r="E9" s="48"/>
      <c r="F9" s="362">
        <f t="shared" si="0"/>
        <v>2950</v>
      </c>
      <c r="G9" s="44">
        <f t="shared" si="0"/>
        <v>0</v>
      </c>
      <c r="H9" s="41"/>
      <c r="I9" s="169"/>
      <c r="J9" s="41"/>
      <c r="K9" s="169"/>
      <c r="L9" s="41"/>
      <c r="M9" s="169"/>
      <c r="N9" s="41">
        <v>950</v>
      </c>
      <c r="O9" s="248"/>
      <c r="P9" s="314">
        <v>2000</v>
      </c>
      <c r="Q9" s="248"/>
      <c r="R9" s="41"/>
      <c r="S9" s="169"/>
      <c r="T9" s="43"/>
      <c r="U9" s="42"/>
      <c r="V9" s="169"/>
    </row>
    <row r="10" spans="1:22" ht="15" customHeight="1">
      <c r="A10" s="669"/>
      <c r="B10" s="675"/>
      <c r="C10" s="48"/>
      <c r="D10" s="215" t="s">
        <v>169</v>
      </c>
      <c r="E10" s="48"/>
      <c r="F10" s="362">
        <f>H10+J10+L10+N10+P10+R10+U10</f>
        <v>1900</v>
      </c>
      <c r="G10" s="44">
        <f t="shared" si="0"/>
        <v>0</v>
      </c>
      <c r="H10" s="41"/>
      <c r="I10" s="169"/>
      <c r="J10" s="41"/>
      <c r="K10" s="195"/>
      <c r="L10" s="41"/>
      <c r="M10" s="195"/>
      <c r="N10" s="41">
        <v>650</v>
      </c>
      <c r="O10" s="198"/>
      <c r="P10" s="314">
        <v>1250</v>
      </c>
      <c r="Q10" s="248"/>
      <c r="R10" s="41"/>
      <c r="S10" s="169"/>
      <c r="T10" s="43"/>
      <c r="U10" s="42"/>
      <c r="V10" s="195"/>
    </row>
    <row r="11" spans="1:22" ht="15" customHeight="1">
      <c r="A11" s="669"/>
      <c r="B11" s="675"/>
      <c r="C11" s="48"/>
      <c r="D11" s="215" t="s">
        <v>201</v>
      </c>
      <c r="E11" s="48"/>
      <c r="F11" s="362">
        <f t="shared" si="0"/>
        <v>3650</v>
      </c>
      <c r="G11" s="44">
        <f t="shared" si="0"/>
        <v>0</v>
      </c>
      <c r="H11" s="41"/>
      <c r="I11" s="195"/>
      <c r="J11" s="41">
        <v>100</v>
      </c>
      <c r="K11" s="248"/>
      <c r="L11" s="314">
        <v>1250</v>
      </c>
      <c r="M11" s="248"/>
      <c r="N11" s="41"/>
      <c r="O11" s="169"/>
      <c r="P11" s="314">
        <v>2200</v>
      </c>
      <c r="Q11" s="248"/>
      <c r="R11" s="41"/>
      <c r="S11" s="169"/>
      <c r="T11" s="55" t="s">
        <v>68</v>
      </c>
      <c r="U11" s="42">
        <v>100</v>
      </c>
      <c r="V11" s="248"/>
    </row>
    <row r="12" spans="1:22" ht="15" customHeight="1">
      <c r="A12" s="669"/>
      <c r="B12" s="676"/>
      <c r="C12" s="48"/>
      <c r="D12" s="215" t="s">
        <v>202</v>
      </c>
      <c r="E12" s="48"/>
      <c r="F12" s="362">
        <f t="shared" si="0"/>
        <v>2850</v>
      </c>
      <c r="G12" s="44">
        <f t="shared" si="0"/>
        <v>0</v>
      </c>
      <c r="H12" s="41"/>
      <c r="I12" s="248"/>
      <c r="J12" s="41"/>
      <c r="K12" s="248"/>
      <c r="L12" s="314">
        <v>950</v>
      </c>
      <c r="M12" s="248"/>
      <c r="N12" s="41"/>
      <c r="O12" s="169"/>
      <c r="P12" s="314">
        <v>1850</v>
      </c>
      <c r="Q12" s="248"/>
      <c r="R12" s="41"/>
      <c r="S12" s="248"/>
      <c r="T12" s="55" t="s">
        <v>68</v>
      </c>
      <c r="U12" s="42">
        <v>50</v>
      </c>
      <c r="V12" s="248"/>
    </row>
    <row r="13" spans="1:22" ht="15" customHeight="1">
      <c r="A13" s="234" t="s">
        <v>116</v>
      </c>
      <c r="B13" s="197"/>
      <c r="C13" s="90"/>
      <c r="D13" s="216" t="s">
        <v>269</v>
      </c>
      <c r="E13" s="90"/>
      <c r="F13" s="362">
        <f t="shared" si="0"/>
        <v>2550</v>
      </c>
      <c r="G13" s="146">
        <f t="shared" si="0"/>
        <v>0</v>
      </c>
      <c r="H13" s="7">
        <v>100</v>
      </c>
      <c r="I13" s="198"/>
      <c r="J13" s="7">
        <v>2150</v>
      </c>
      <c r="K13" s="198"/>
      <c r="L13" s="380">
        <v>50</v>
      </c>
      <c r="M13" s="198"/>
      <c r="N13" s="7"/>
      <c r="O13" s="265"/>
      <c r="P13" s="7">
        <v>50</v>
      </c>
      <c r="Q13" s="198"/>
      <c r="R13" s="7">
        <v>150</v>
      </c>
      <c r="S13" s="198"/>
      <c r="T13" s="55" t="s">
        <v>95</v>
      </c>
      <c r="U13" s="10">
        <v>50</v>
      </c>
      <c r="V13" s="430"/>
    </row>
    <row r="14" spans="1:22" ht="15.75" customHeight="1">
      <c r="A14" s="182"/>
      <c r="B14" s="156"/>
      <c r="C14" s="157"/>
      <c r="D14" s="107" t="s">
        <v>2</v>
      </c>
      <c r="E14" s="157"/>
      <c r="F14" s="186">
        <f aca="true" t="shared" si="1" ref="F14:R14">SUM(F6:F13)</f>
        <v>26800</v>
      </c>
      <c r="G14" s="15">
        <f t="shared" si="1"/>
        <v>0</v>
      </c>
      <c r="H14" s="14">
        <f t="shared" si="1"/>
        <v>850</v>
      </c>
      <c r="I14" s="518">
        <f>SUM(I6:I13)</f>
        <v>0</v>
      </c>
      <c r="J14" s="14">
        <f t="shared" si="1"/>
        <v>9950</v>
      </c>
      <c r="K14" s="518">
        <f>SUM(K6:K13)</f>
        <v>0</v>
      </c>
      <c r="L14" s="14">
        <f t="shared" si="1"/>
        <v>2350</v>
      </c>
      <c r="M14" s="518">
        <f>SUM(M6:M13)</f>
        <v>0</v>
      </c>
      <c r="N14" s="14">
        <f t="shared" si="1"/>
        <v>3050</v>
      </c>
      <c r="O14" s="518">
        <f>SUM(O6:O13)</f>
        <v>0</v>
      </c>
      <c r="P14" s="14">
        <f t="shared" si="1"/>
        <v>9650</v>
      </c>
      <c r="Q14" s="518">
        <f>SUM(Q6:Q13)</f>
        <v>0</v>
      </c>
      <c r="R14" s="14">
        <f t="shared" si="1"/>
        <v>750</v>
      </c>
      <c r="S14" s="518">
        <f>SUM(S6:S13)</f>
        <v>0</v>
      </c>
      <c r="T14" s="25"/>
      <c r="U14" s="17">
        <f>SUM(U6:U13)</f>
        <v>200</v>
      </c>
      <c r="V14" s="518">
        <f>SUM(V6:V13)</f>
        <v>0</v>
      </c>
    </row>
    <row r="15" spans="1:22" ht="3" customHeight="1">
      <c r="A15" s="203"/>
      <c r="B15" s="204"/>
      <c r="C15" s="80"/>
      <c r="D15" s="80"/>
      <c r="E15" s="80"/>
      <c r="F15" s="71"/>
      <c r="G15" s="70"/>
      <c r="H15" s="71"/>
      <c r="I15" s="70"/>
      <c r="J15" s="71"/>
      <c r="K15" s="70"/>
      <c r="L15" s="71"/>
      <c r="M15" s="70"/>
      <c r="N15" s="71"/>
      <c r="O15" s="70"/>
      <c r="P15" s="71"/>
      <c r="Q15" s="70"/>
      <c r="R15" s="71"/>
      <c r="S15" s="70"/>
      <c r="T15" s="72"/>
      <c r="U15" s="71"/>
      <c r="V15" s="73"/>
    </row>
    <row r="16" spans="1:22" ht="15.75" customHeight="1">
      <c r="A16" s="665" t="s">
        <v>191</v>
      </c>
      <c r="B16" s="670" t="s">
        <v>105</v>
      </c>
      <c r="C16" s="88"/>
      <c r="D16" s="89" t="s">
        <v>270</v>
      </c>
      <c r="E16" s="89"/>
      <c r="F16" s="361">
        <f aca="true" t="shared" si="2" ref="F16:G22">H16+J16+L16+N16+P16+R16+U16</f>
        <v>3100</v>
      </c>
      <c r="G16" s="53">
        <f t="shared" si="2"/>
        <v>0</v>
      </c>
      <c r="H16" s="54">
        <v>100</v>
      </c>
      <c r="I16" s="167"/>
      <c r="J16" s="54">
        <v>2800</v>
      </c>
      <c r="K16" s="499"/>
      <c r="L16" s="54"/>
      <c r="M16" s="499"/>
      <c r="N16" s="54"/>
      <c r="O16" s="499"/>
      <c r="P16" s="54">
        <v>100</v>
      </c>
      <c r="Q16" s="499"/>
      <c r="R16" s="54">
        <v>100</v>
      </c>
      <c r="S16" s="167"/>
      <c r="T16" s="142"/>
      <c r="U16" s="56"/>
      <c r="V16" s="167"/>
    </row>
    <row r="17" spans="1:22" ht="15.75" customHeight="1">
      <c r="A17" s="666"/>
      <c r="B17" s="671"/>
      <c r="C17" s="47"/>
      <c r="D17" s="48" t="s">
        <v>454</v>
      </c>
      <c r="E17" s="48"/>
      <c r="F17" s="362">
        <f t="shared" si="2"/>
        <v>800</v>
      </c>
      <c r="G17" s="44">
        <f t="shared" si="2"/>
        <v>0</v>
      </c>
      <c r="H17" s="41"/>
      <c r="I17" s="169"/>
      <c r="J17" s="41">
        <v>250</v>
      </c>
      <c r="K17" s="248"/>
      <c r="L17" s="41">
        <v>50</v>
      </c>
      <c r="M17" s="248"/>
      <c r="N17" s="41">
        <v>50</v>
      </c>
      <c r="O17" s="248"/>
      <c r="P17" s="314">
        <v>450</v>
      </c>
      <c r="Q17" s="248"/>
      <c r="R17" s="41"/>
      <c r="S17" s="169"/>
      <c r="T17" s="63"/>
      <c r="U17" s="42"/>
      <c r="V17" s="195"/>
    </row>
    <row r="18" spans="1:22" ht="15.75" customHeight="1">
      <c r="A18" s="666"/>
      <c r="B18" s="672"/>
      <c r="C18" s="47"/>
      <c r="D18" s="48" t="s">
        <v>518</v>
      </c>
      <c r="E18" s="48"/>
      <c r="F18" s="362">
        <f t="shared" si="2"/>
        <v>1250</v>
      </c>
      <c r="G18" s="44">
        <f t="shared" si="2"/>
        <v>0</v>
      </c>
      <c r="H18" s="41"/>
      <c r="I18" s="169"/>
      <c r="J18" s="41"/>
      <c r="K18" s="264"/>
      <c r="L18" s="314">
        <v>100</v>
      </c>
      <c r="M18" s="248"/>
      <c r="N18" s="314">
        <v>150</v>
      </c>
      <c r="O18" s="248"/>
      <c r="P18" s="314">
        <v>950</v>
      </c>
      <c r="Q18" s="248"/>
      <c r="R18" s="41"/>
      <c r="S18" s="195"/>
      <c r="T18" s="201" t="s">
        <v>95</v>
      </c>
      <c r="U18" s="200">
        <v>50</v>
      </c>
      <c r="V18" s="248"/>
    </row>
    <row r="19" spans="1:22" ht="15.75" customHeight="1">
      <c r="A19" s="666"/>
      <c r="B19" s="205" t="s">
        <v>106</v>
      </c>
      <c r="C19" s="47"/>
      <c r="D19" s="217" t="s">
        <v>554</v>
      </c>
      <c r="E19" s="48"/>
      <c r="F19" s="362">
        <v>1950</v>
      </c>
      <c r="G19" s="44">
        <f t="shared" si="2"/>
        <v>0</v>
      </c>
      <c r="H19" s="41">
        <v>50</v>
      </c>
      <c r="I19" s="195"/>
      <c r="J19" s="314">
        <v>1550</v>
      </c>
      <c r="K19" s="248"/>
      <c r="L19" s="41">
        <v>50</v>
      </c>
      <c r="M19" s="248"/>
      <c r="N19" s="314">
        <v>50</v>
      </c>
      <c r="O19" s="248"/>
      <c r="P19" s="41">
        <v>200</v>
      </c>
      <c r="Q19" s="248"/>
      <c r="R19" s="41">
        <v>50</v>
      </c>
      <c r="S19" s="248"/>
      <c r="T19" s="199"/>
      <c r="U19" s="42"/>
      <c r="V19" s="198"/>
    </row>
    <row r="20" spans="1:22" ht="15.75" customHeight="1">
      <c r="A20" s="666"/>
      <c r="B20" s="673" t="s">
        <v>212</v>
      </c>
      <c r="C20" s="47"/>
      <c r="D20" s="48" t="s">
        <v>271</v>
      </c>
      <c r="E20" s="48"/>
      <c r="F20" s="362">
        <f t="shared" si="2"/>
        <v>1750</v>
      </c>
      <c r="G20" s="44">
        <f t="shared" si="2"/>
        <v>0</v>
      </c>
      <c r="H20" s="41">
        <v>50</v>
      </c>
      <c r="I20" s="248"/>
      <c r="J20" s="314">
        <v>1700</v>
      </c>
      <c r="K20" s="248"/>
      <c r="L20" s="41"/>
      <c r="M20" s="248"/>
      <c r="N20" s="41"/>
      <c r="O20" s="248"/>
      <c r="P20" s="41"/>
      <c r="Q20" s="248"/>
      <c r="R20" s="41"/>
      <c r="S20" s="248"/>
      <c r="T20" s="63"/>
      <c r="U20" s="42"/>
      <c r="V20" s="169"/>
    </row>
    <row r="21" spans="1:22" ht="15.75" customHeight="1">
      <c r="A21" s="666"/>
      <c r="B21" s="672"/>
      <c r="C21" s="47"/>
      <c r="D21" s="48" t="s">
        <v>446</v>
      </c>
      <c r="E21" s="48"/>
      <c r="F21" s="362">
        <f t="shared" si="2"/>
        <v>650</v>
      </c>
      <c r="G21" s="44">
        <f t="shared" si="2"/>
        <v>0</v>
      </c>
      <c r="H21" s="41"/>
      <c r="I21" s="198"/>
      <c r="J21" s="314"/>
      <c r="K21" s="198"/>
      <c r="L21" s="41">
        <v>50</v>
      </c>
      <c r="M21" s="248"/>
      <c r="N21" s="41">
        <v>50</v>
      </c>
      <c r="O21" s="248"/>
      <c r="P21" s="314">
        <v>500</v>
      </c>
      <c r="Q21" s="248"/>
      <c r="R21" s="314">
        <v>50</v>
      </c>
      <c r="S21" s="198"/>
      <c r="T21" s="63"/>
      <c r="U21" s="42">
        <v>0</v>
      </c>
      <c r="V21" s="169"/>
    </row>
    <row r="22" spans="1:22" ht="15.75" customHeight="1">
      <c r="A22" s="666"/>
      <c r="B22" s="205" t="s">
        <v>213</v>
      </c>
      <c r="C22" s="235"/>
      <c r="D22" s="233" t="s">
        <v>447</v>
      </c>
      <c r="E22" s="233"/>
      <c r="F22" s="252">
        <f t="shared" si="2"/>
        <v>550</v>
      </c>
      <c r="G22" s="112">
        <f t="shared" si="2"/>
        <v>0</v>
      </c>
      <c r="H22" s="113"/>
      <c r="I22" s="195"/>
      <c r="J22" s="59"/>
      <c r="K22" s="195"/>
      <c r="L22" s="59">
        <v>50</v>
      </c>
      <c r="M22" s="264"/>
      <c r="N22" s="59">
        <v>50</v>
      </c>
      <c r="O22" s="264"/>
      <c r="P22" s="59">
        <v>450</v>
      </c>
      <c r="Q22" s="264"/>
      <c r="R22" s="59"/>
      <c r="S22" s="195"/>
      <c r="T22" s="114"/>
      <c r="U22" s="115"/>
      <c r="V22" s="170"/>
    </row>
    <row r="23" spans="1:22" ht="15.75" customHeight="1">
      <c r="A23" s="667"/>
      <c r="B23" s="191"/>
      <c r="C23" s="90"/>
      <c r="D23" s="123" t="s">
        <v>17</v>
      </c>
      <c r="E23" s="90"/>
      <c r="F23" s="185">
        <f>SUM(F16:F22)</f>
        <v>10050</v>
      </c>
      <c r="G23" s="8">
        <f>SUM(G16:G22)</f>
        <v>0</v>
      </c>
      <c r="H23" s="7">
        <f>SUM(H16:H22)</f>
        <v>200</v>
      </c>
      <c r="I23" s="229">
        <f>SUM(I16:I22)</f>
        <v>0</v>
      </c>
      <c r="J23" s="14">
        <f aca="true" t="shared" si="3" ref="J23:R23">SUM(J16:J22)</f>
        <v>6300</v>
      </c>
      <c r="K23" s="15">
        <f t="shared" si="3"/>
        <v>0</v>
      </c>
      <c r="L23" s="14">
        <f t="shared" si="3"/>
        <v>300</v>
      </c>
      <c r="M23" s="15">
        <f t="shared" si="3"/>
        <v>0</v>
      </c>
      <c r="N23" s="14">
        <f t="shared" si="3"/>
        <v>350</v>
      </c>
      <c r="O23" s="15">
        <f t="shared" si="3"/>
        <v>0</v>
      </c>
      <c r="P23" s="14">
        <f t="shared" si="3"/>
        <v>2650</v>
      </c>
      <c r="Q23" s="15">
        <f t="shared" si="3"/>
        <v>0</v>
      </c>
      <c r="R23" s="14">
        <f t="shared" si="3"/>
        <v>200</v>
      </c>
      <c r="S23" s="15">
        <f>SUM(S16:S22)</f>
        <v>0</v>
      </c>
      <c r="T23" s="9"/>
      <c r="U23" s="10">
        <f>SUM(U18:U22)</f>
        <v>50</v>
      </c>
      <c r="V23" s="8">
        <f>SUM(V18:V22)</f>
        <v>0</v>
      </c>
    </row>
    <row r="24" spans="1:22" s="154" customFormat="1" ht="3" customHeight="1">
      <c r="A24" s="109"/>
      <c r="B24" s="202"/>
      <c r="F24" s="24"/>
      <c r="G24" s="151"/>
      <c r="H24" s="152"/>
      <c r="I24" s="151"/>
      <c r="J24" s="152"/>
      <c r="K24" s="151"/>
      <c r="L24" s="152"/>
      <c r="M24" s="151"/>
      <c r="N24" s="152"/>
      <c r="O24" s="151"/>
      <c r="P24" s="152"/>
      <c r="Q24" s="151"/>
      <c r="R24" s="152"/>
      <c r="S24" s="151"/>
      <c r="T24" s="153"/>
      <c r="U24" s="152"/>
      <c r="V24" s="151"/>
    </row>
    <row r="25" spans="1:22" ht="15.75" customHeight="1">
      <c r="A25" s="665" t="s">
        <v>19</v>
      </c>
      <c r="B25" s="222" t="s">
        <v>104</v>
      </c>
      <c r="C25" s="133"/>
      <c r="D25" s="478" t="s">
        <v>426</v>
      </c>
      <c r="E25" s="135"/>
      <c r="F25" s="394">
        <f aca="true" t="shared" si="4" ref="F25:G28">H25+J25+L25+N25+P25+R25+U25</f>
        <v>5050</v>
      </c>
      <c r="G25" s="303">
        <f t="shared" si="4"/>
        <v>0</v>
      </c>
      <c r="H25" s="194">
        <v>50</v>
      </c>
      <c r="I25" s="499"/>
      <c r="J25" s="393">
        <v>2950</v>
      </c>
      <c r="K25" s="499"/>
      <c r="L25" s="194">
        <v>400</v>
      </c>
      <c r="M25" s="499"/>
      <c r="N25" s="194">
        <v>150</v>
      </c>
      <c r="O25" s="499"/>
      <c r="P25" s="194">
        <v>1350</v>
      </c>
      <c r="Q25" s="499"/>
      <c r="R25" s="194">
        <v>100</v>
      </c>
      <c r="S25" s="499"/>
      <c r="T25" s="179" t="s">
        <v>69</v>
      </c>
      <c r="U25" s="187">
        <v>50</v>
      </c>
      <c r="V25" s="499"/>
    </row>
    <row r="26" spans="1:22" ht="15.75" customHeight="1">
      <c r="A26" s="666"/>
      <c r="B26" s="673" t="s">
        <v>214</v>
      </c>
      <c r="C26" s="47"/>
      <c r="D26" s="48" t="s">
        <v>499</v>
      </c>
      <c r="E26" s="48"/>
      <c r="F26" s="362">
        <f t="shared" si="4"/>
        <v>2450</v>
      </c>
      <c r="G26" s="263">
        <f t="shared" si="4"/>
        <v>0</v>
      </c>
      <c r="H26" s="41">
        <v>100</v>
      </c>
      <c r="I26" s="169"/>
      <c r="J26" s="41">
        <v>2200</v>
      </c>
      <c r="K26" s="169"/>
      <c r="L26" s="41">
        <v>100</v>
      </c>
      <c r="M26" s="169"/>
      <c r="N26" s="41"/>
      <c r="O26" s="169"/>
      <c r="P26" s="41"/>
      <c r="Q26" s="169"/>
      <c r="R26" s="41">
        <v>50</v>
      </c>
      <c r="S26" s="169"/>
      <c r="T26" s="161"/>
      <c r="U26" s="42"/>
      <c r="V26" s="169"/>
    </row>
    <row r="27" spans="1:22" ht="15.75" customHeight="1">
      <c r="A27" s="666"/>
      <c r="B27" s="671"/>
      <c r="C27" s="47"/>
      <c r="D27" s="48" t="s">
        <v>440</v>
      </c>
      <c r="E27" s="48"/>
      <c r="F27" s="362">
        <f t="shared" si="4"/>
        <v>750</v>
      </c>
      <c r="G27" s="263">
        <f t="shared" si="4"/>
        <v>0</v>
      </c>
      <c r="H27" s="41"/>
      <c r="I27" s="169"/>
      <c r="J27" s="41"/>
      <c r="K27" s="169"/>
      <c r="L27" s="41"/>
      <c r="M27" s="169"/>
      <c r="N27" s="41">
        <v>100</v>
      </c>
      <c r="O27" s="169"/>
      <c r="P27" s="314">
        <v>600</v>
      </c>
      <c r="Q27" s="169"/>
      <c r="R27" s="41"/>
      <c r="S27" s="169"/>
      <c r="T27" s="201" t="s">
        <v>69</v>
      </c>
      <c r="U27" s="188">
        <v>50</v>
      </c>
      <c r="V27" s="169"/>
    </row>
    <row r="28" spans="1:22" ht="15.75" customHeight="1">
      <c r="A28" s="666"/>
      <c r="B28" s="672"/>
      <c r="C28" s="90"/>
      <c r="D28" s="526" t="s">
        <v>556</v>
      </c>
      <c r="E28" s="90"/>
      <c r="F28" s="185">
        <f t="shared" si="4"/>
        <v>450</v>
      </c>
      <c r="G28" s="458">
        <f t="shared" si="4"/>
        <v>0</v>
      </c>
      <c r="H28" s="159"/>
      <c r="I28" s="264"/>
      <c r="J28" s="159">
        <v>350</v>
      </c>
      <c r="K28" s="264"/>
      <c r="L28" s="159">
        <v>50</v>
      </c>
      <c r="M28" s="264"/>
      <c r="N28" s="159"/>
      <c r="O28" s="264"/>
      <c r="P28" s="159">
        <v>50</v>
      </c>
      <c r="Q28" s="264"/>
      <c r="R28" s="159"/>
      <c r="S28" s="264"/>
      <c r="T28" s="162"/>
      <c r="U28" s="160"/>
      <c r="V28" s="264"/>
    </row>
    <row r="29" spans="1:22" ht="15.75" customHeight="1">
      <c r="A29" s="667"/>
      <c r="B29" s="191"/>
      <c r="C29" s="90"/>
      <c r="D29" s="123" t="s">
        <v>17</v>
      </c>
      <c r="E29" s="90"/>
      <c r="F29" s="185">
        <f>SUM(F25:F28)</f>
        <v>8700</v>
      </c>
      <c r="G29" s="229">
        <f>SUM(G25:G28)</f>
        <v>0</v>
      </c>
      <c r="H29" s="14">
        <f>SUM(H25:H28)</f>
        <v>150</v>
      </c>
      <c r="I29" s="15">
        <f>SUM(I25:I28)</f>
        <v>0</v>
      </c>
      <c r="J29" s="14">
        <f aca="true" t="shared" si="5" ref="J29:S29">SUM(J25:J28)</f>
        <v>5500</v>
      </c>
      <c r="K29" s="15">
        <f t="shared" si="5"/>
        <v>0</v>
      </c>
      <c r="L29" s="14">
        <f t="shared" si="5"/>
        <v>550</v>
      </c>
      <c r="M29" s="15">
        <f t="shared" si="5"/>
        <v>0</v>
      </c>
      <c r="N29" s="14">
        <f t="shared" si="5"/>
        <v>250</v>
      </c>
      <c r="O29" s="15">
        <f t="shared" si="5"/>
        <v>0</v>
      </c>
      <c r="P29" s="14">
        <f>SUM(P25:P28)</f>
        <v>2000</v>
      </c>
      <c r="Q29" s="15">
        <f t="shared" si="5"/>
        <v>0</v>
      </c>
      <c r="R29" s="14">
        <f t="shared" si="5"/>
        <v>150</v>
      </c>
      <c r="S29" s="15">
        <f t="shared" si="5"/>
        <v>0</v>
      </c>
      <c r="T29" s="16"/>
      <c r="U29" s="17">
        <f>SUM(U25:U28)</f>
        <v>100</v>
      </c>
      <c r="V29" s="15">
        <f>SUM(V25:V28)</f>
        <v>0</v>
      </c>
    </row>
    <row r="30" spans="1:22" s="154" customFormat="1" ht="3" customHeight="1">
      <c r="A30" s="80"/>
      <c r="B30" s="80"/>
      <c r="C30" s="80"/>
      <c r="D30" s="80"/>
      <c r="E30" s="80"/>
      <c r="F30" s="71"/>
      <c r="G30" s="70"/>
      <c r="H30" s="71"/>
      <c r="I30" s="70"/>
      <c r="J30" s="71"/>
      <c r="K30" s="70"/>
      <c r="L30" s="71"/>
      <c r="M30" s="70"/>
      <c r="N30" s="71"/>
      <c r="O30" s="70"/>
      <c r="P30" s="71"/>
      <c r="Q30" s="70"/>
      <c r="R30" s="71"/>
      <c r="S30" s="70"/>
      <c r="T30" s="72"/>
      <c r="U30" s="71"/>
      <c r="V30" s="70"/>
    </row>
    <row r="31" spans="1:21" ht="14.25">
      <c r="A31" s="119" t="s">
        <v>67</v>
      </c>
      <c r="J31" s="176" t="s">
        <v>252</v>
      </c>
      <c r="K31" s="85"/>
      <c r="L31" s="175"/>
      <c r="O31" s="177" t="s">
        <v>266</v>
      </c>
      <c r="P31" s="128"/>
      <c r="Q31" s="128"/>
      <c r="R31" s="174"/>
      <c r="S31" s="177" t="s">
        <v>272</v>
      </c>
      <c r="T31" s="50"/>
      <c r="U31" s="174"/>
    </row>
    <row r="32" spans="10:21" ht="14.25">
      <c r="J32" s="680" t="s">
        <v>254</v>
      </c>
      <c r="K32" s="680"/>
      <c r="L32" s="680"/>
      <c r="M32" s="680"/>
      <c r="N32" s="680"/>
      <c r="O32" s="177" t="s">
        <v>267</v>
      </c>
      <c r="P32" s="128"/>
      <c r="Q32" s="128"/>
      <c r="R32" s="174"/>
      <c r="S32" s="177" t="s">
        <v>455</v>
      </c>
      <c r="T32" s="174"/>
      <c r="U32" s="49"/>
    </row>
    <row r="33" spans="4:22" ht="14.25" customHeight="1">
      <c r="D33" s="192"/>
      <c r="J33" s="177" t="s">
        <v>253</v>
      </c>
      <c r="K33" s="175"/>
      <c r="L33" s="175"/>
      <c r="O33" s="177" t="s">
        <v>500</v>
      </c>
      <c r="P33" s="128"/>
      <c r="Q33" s="128"/>
      <c r="R33" s="174"/>
      <c r="S33" s="175"/>
      <c r="T33" s="174"/>
      <c r="U33" s="49"/>
      <c r="V33" s="27"/>
    </row>
    <row r="34" spans="10:18" ht="14.25" customHeight="1">
      <c r="J34" s="677" t="s">
        <v>255</v>
      </c>
      <c r="K34" s="678"/>
      <c r="L34" s="678"/>
      <c r="M34" s="678"/>
      <c r="N34" s="679"/>
      <c r="O34" s="177" t="s">
        <v>441</v>
      </c>
      <c r="P34" s="51"/>
      <c r="Q34" s="177"/>
      <c r="R34" s="51"/>
    </row>
    <row r="35" spans="10:15" ht="14.25" customHeight="1">
      <c r="J35" s="177" t="s">
        <v>265</v>
      </c>
      <c r="K35" s="128"/>
      <c r="L35" s="128"/>
      <c r="M35" s="174"/>
      <c r="O35" s="177" t="s">
        <v>273</v>
      </c>
    </row>
    <row r="36" ht="14.25" customHeight="1">
      <c r="O36" s="177" t="s">
        <v>268</v>
      </c>
    </row>
    <row r="37" ht="14.25"/>
    <row r="38" spans="14:17" ht="14.25">
      <c r="N38" s="177"/>
      <c r="O38" s="128"/>
      <c r="P38" s="128"/>
      <c r="Q38" s="174"/>
    </row>
    <row r="39" spans="14:17" ht="14.25">
      <c r="N39" s="177"/>
      <c r="O39" s="128"/>
      <c r="P39" s="128"/>
      <c r="Q39" s="174"/>
    </row>
    <row r="40" spans="14:17" ht="14.25">
      <c r="N40" s="177"/>
      <c r="O40" s="128"/>
      <c r="P40" s="128"/>
      <c r="Q40" s="174"/>
    </row>
  </sheetData>
  <sheetProtection/>
  <mergeCells count="32">
    <mergeCell ref="S1:V1"/>
    <mergeCell ref="J34:N34"/>
    <mergeCell ref="T5:U5"/>
    <mergeCell ref="N4:O4"/>
    <mergeCell ref="P4:Q4"/>
    <mergeCell ref="R4:S4"/>
    <mergeCell ref="O2:O3"/>
    <mergeCell ref="Q2:R2"/>
    <mergeCell ref="J4:K4"/>
    <mergeCell ref="J32:N32"/>
    <mergeCell ref="F1:H1"/>
    <mergeCell ref="I1:K1"/>
    <mergeCell ref="M1:N1"/>
    <mergeCell ref="I2:K3"/>
    <mergeCell ref="L2:N3"/>
    <mergeCell ref="C2:H3"/>
    <mergeCell ref="A4:B5"/>
    <mergeCell ref="C4:E5"/>
    <mergeCell ref="T4:V4"/>
    <mergeCell ref="S2:V3"/>
    <mergeCell ref="Q3:R3"/>
    <mergeCell ref="F4:G5"/>
    <mergeCell ref="H4:I4"/>
    <mergeCell ref="L4:M4"/>
    <mergeCell ref="A2:B2"/>
    <mergeCell ref="A25:A29"/>
    <mergeCell ref="A16:A23"/>
    <mergeCell ref="A6:A12"/>
    <mergeCell ref="B16:B18"/>
    <mergeCell ref="B26:B28"/>
    <mergeCell ref="B6:B12"/>
    <mergeCell ref="B20:B21"/>
  </mergeCells>
  <conditionalFormatting sqref="V31:V35 K35 M31 S34:S35 R31:R32 K31 I34:I35 I31:I32 M35">
    <cfRule type="expression" priority="3" dxfId="23" stopIfTrue="1">
      <formula>H31&lt;I31</formula>
    </cfRule>
  </conditionalFormatting>
  <conditionalFormatting sqref="K6:K13 I6:I13 M6:M13 O6:O13 Q6:Q13 S6:S13 V6:V13 V16:V23 S16:S23 Q16:Q23 O16:O23 M16:M23 K16:K23 I16:I23 I25:I30 K25:K30 M25:M30 O25:O30 Q25:Q30 S25:S30 V25:V30">
    <cfRule type="expression" priority="4" dxfId="0" stopIfTrue="1">
      <formula>H6&lt;I6</formula>
    </cfRule>
  </conditionalFormatting>
  <conditionalFormatting sqref="P31:P32">
    <cfRule type="expression" priority="5" dxfId="23" stopIfTrue="1">
      <formula>O32&lt;P31</formula>
    </cfRule>
  </conditionalFormatting>
  <conditionalFormatting sqref="R34 Q35">
    <cfRule type="expression" priority="6" dxfId="23" stopIfTrue="1">
      <formula>Q34&lt;Q34</formula>
    </cfRule>
  </conditionalFormatting>
  <conditionalFormatting sqref="P34">
    <cfRule type="expression" priority="7" dxfId="23" stopIfTrue="1">
      <formula>P31&lt;P34</formula>
    </cfRule>
  </conditionalFormatting>
  <conditionalFormatting sqref="T31">
    <cfRule type="expression" priority="8" dxfId="23" stopIfTrue="1">
      <formula>P33&lt;T31</formula>
    </cfRule>
  </conditionalFormatting>
  <conditionalFormatting sqref="I14 K14 M14 O14 Q14 S14">
    <cfRule type="expression" priority="1" dxfId="0" stopIfTrue="1">
      <formula>H14&lt;I14</formula>
    </cfRule>
  </conditionalFormatting>
  <conditionalFormatting sqref="V14">
    <cfRule type="expression" priority="2" dxfId="0" stopIfTrue="1">
      <formula>U14&lt;V14</formula>
    </cfRule>
  </conditionalFormatting>
  <dataValidations count="1">
    <dataValidation allowBlank="1" showInputMessage="1" showErrorMessage="1" imeMode="off" sqref="F6:S30 U11:V29"/>
  </dataValidations>
  <printOptions horizontalCentered="1"/>
  <pageMargins left="0.3937007874015748" right="0.1968503937007874" top="0" bottom="0" header="0.5118110236220472" footer="0"/>
  <pageSetup horizontalDpi="300" verticalDpi="300" orientation="landscape" paperSize="9" scale="95" r:id="rId3"/>
  <headerFooter alignWithMargins="0">
    <oddFooter>&amp;R河北折込センター　TEL：022-390-7322　FAX：022-390-7822</oddFooter>
  </headerFooter>
  <legacyDrawing r:id="rId2"/>
</worksheet>
</file>

<file path=xl/worksheets/sheet6.xml><?xml version="1.0" encoding="utf-8"?>
<worksheet xmlns="http://schemas.openxmlformats.org/spreadsheetml/2006/main" xmlns:r="http://schemas.openxmlformats.org/officeDocument/2006/relationships">
  <dimension ref="A1:W41"/>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4.125" style="49" customWidth="1"/>
    <col min="21" max="21" width="4.125" style="50" customWidth="1"/>
    <col min="22" max="22" width="8.50390625" style="51" customWidth="1"/>
    <col min="23" max="23" width="4.875" style="52" customWidth="1"/>
    <col min="24" max="16384" width="9.00390625" style="52" customWidth="1"/>
  </cols>
  <sheetData>
    <row r="1" spans="1:22" ht="13.5" customHeight="1">
      <c r="A1" s="52" t="s">
        <v>20</v>
      </c>
      <c r="C1" s="79"/>
      <c r="D1" s="80" t="s">
        <v>3</v>
      </c>
      <c r="E1" s="80"/>
      <c r="F1" s="634">
        <f>'郡山市１'!F1</f>
        <v>0</v>
      </c>
      <c r="G1" s="635"/>
      <c r="H1" s="636"/>
      <c r="I1" s="657" t="s">
        <v>4</v>
      </c>
      <c r="J1" s="658"/>
      <c r="K1" s="659"/>
      <c r="L1" s="81" t="s">
        <v>74</v>
      </c>
      <c r="M1" s="637">
        <f>'郡山市１'!M1</f>
        <v>0</v>
      </c>
      <c r="N1" s="638"/>
      <c r="O1" s="82" t="s">
        <v>1</v>
      </c>
      <c r="P1" s="83" t="s">
        <v>6</v>
      </c>
      <c r="Q1" s="70"/>
      <c r="R1" s="84"/>
      <c r="S1" s="603" t="s">
        <v>77</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G15+G21+G27+G35</f>
        <v>0</v>
      </c>
      <c r="R3" s="583"/>
      <c r="S3" s="631"/>
      <c r="T3" s="632"/>
      <c r="U3" s="632"/>
      <c r="V3" s="633"/>
    </row>
    <row r="4" spans="1:22" s="129" customFormat="1" ht="18" customHeight="1">
      <c r="A4" s="574" t="s">
        <v>42</v>
      </c>
      <c r="B4" s="575"/>
      <c r="C4" s="574" t="s">
        <v>41</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8" customHeight="1">
      <c r="A5" s="576"/>
      <c r="B5" s="577"/>
      <c r="C5" s="576"/>
      <c r="D5" s="599"/>
      <c r="E5" s="600"/>
      <c r="F5" s="602"/>
      <c r="G5" s="577"/>
      <c r="H5" s="91" t="s">
        <v>15</v>
      </c>
      <c r="I5" s="92" t="s">
        <v>0</v>
      </c>
      <c r="J5" s="91" t="s">
        <v>16</v>
      </c>
      <c r="K5" s="92" t="s">
        <v>0</v>
      </c>
      <c r="L5" s="91" t="s">
        <v>16</v>
      </c>
      <c r="M5" s="92" t="s">
        <v>0</v>
      </c>
      <c r="N5" s="91" t="s">
        <v>16</v>
      </c>
      <c r="O5" s="92" t="s">
        <v>0</v>
      </c>
      <c r="P5" s="91" t="s">
        <v>16</v>
      </c>
      <c r="Q5" s="92" t="s">
        <v>0</v>
      </c>
      <c r="R5" s="91" t="s">
        <v>16</v>
      </c>
      <c r="S5" s="92" t="s">
        <v>0</v>
      </c>
      <c r="T5" s="626" t="s">
        <v>16</v>
      </c>
      <c r="U5" s="627"/>
      <c r="V5" s="93" t="s">
        <v>354</v>
      </c>
    </row>
    <row r="6" spans="1:22" ht="15.75" customHeight="1">
      <c r="A6" s="686" t="s">
        <v>239</v>
      </c>
      <c r="B6" s="683" t="s">
        <v>215</v>
      </c>
      <c r="C6" s="89"/>
      <c r="D6" s="89" t="s">
        <v>529</v>
      </c>
      <c r="E6" s="89"/>
      <c r="F6" s="361">
        <f aca="true" t="shared" si="0" ref="F6:G11">H6+J6+L6+N6+P6+R6+U6</f>
        <v>4500</v>
      </c>
      <c r="G6" s="502">
        <f t="shared" si="0"/>
        <v>0</v>
      </c>
      <c r="H6" s="387">
        <v>450</v>
      </c>
      <c r="I6" s="499"/>
      <c r="J6" s="387">
        <v>4050</v>
      </c>
      <c r="K6" s="499"/>
      <c r="L6" s="503"/>
      <c r="M6" s="499"/>
      <c r="N6" s="503"/>
      <c r="O6" s="499"/>
      <c r="P6" s="503"/>
      <c r="Q6" s="499"/>
      <c r="R6" s="503"/>
      <c r="S6" s="499"/>
      <c r="T6" s="72"/>
      <c r="U6" s="503"/>
      <c r="V6" s="499"/>
    </row>
    <row r="7" spans="1:22" ht="16.5" customHeight="1">
      <c r="A7" s="687"/>
      <c r="B7" s="684"/>
      <c r="C7" s="48"/>
      <c r="D7" s="48" t="s">
        <v>121</v>
      </c>
      <c r="E7" s="48"/>
      <c r="F7" s="362">
        <f t="shared" si="0"/>
        <v>2300</v>
      </c>
      <c r="G7" s="434">
        <f t="shared" si="0"/>
        <v>0</v>
      </c>
      <c r="H7" s="365">
        <v>200</v>
      </c>
      <c r="I7" s="169"/>
      <c r="J7" s="365">
        <v>2100</v>
      </c>
      <c r="K7" s="169"/>
      <c r="L7" s="365"/>
      <c r="M7" s="169"/>
      <c r="N7" s="365"/>
      <c r="O7" s="169"/>
      <c r="P7" s="365"/>
      <c r="Q7" s="169"/>
      <c r="R7" s="365"/>
      <c r="S7" s="169"/>
      <c r="T7" s="43"/>
      <c r="U7" s="315"/>
      <c r="V7" s="169"/>
    </row>
    <row r="8" spans="1:22" ht="15.75" customHeight="1">
      <c r="A8" s="687"/>
      <c r="B8" s="684"/>
      <c r="C8" s="48"/>
      <c r="D8" s="48" t="s">
        <v>530</v>
      </c>
      <c r="E8" s="48"/>
      <c r="F8" s="407">
        <f t="shared" si="0"/>
        <v>3650</v>
      </c>
      <c r="G8" s="434">
        <f t="shared" si="0"/>
        <v>0</v>
      </c>
      <c r="H8" s="365"/>
      <c r="I8" s="169"/>
      <c r="J8" s="365"/>
      <c r="K8" s="169"/>
      <c r="L8" s="365"/>
      <c r="M8" s="169"/>
      <c r="N8" s="365">
        <v>1150</v>
      </c>
      <c r="O8" s="169"/>
      <c r="P8" s="315">
        <v>2200</v>
      </c>
      <c r="Q8" s="169"/>
      <c r="R8" s="365">
        <v>200</v>
      </c>
      <c r="S8" s="169"/>
      <c r="T8" s="130" t="s">
        <v>120</v>
      </c>
      <c r="U8" s="365">
        <v>100</v>
      </c>
      <c r="V8" s="169"/>
    </row>
    <row r="9" spans="1:22" ht="15.75" customHeight="1">
      <c r="A9" s="687"/>
      <c r="B9" s="684"/>
      <c r="C9" s="173"/>
      <c r="D9" s="302" t="s">
        <v>531</v>
      </c>
      <c r="E9" s="105"/>
      <c r="F9" s="408">
        <f t="shared" si="0"/>
        <v>5450</v>
      </c>
      <c r="G9" s="263">
        <f>I9+K9+M9+O9+Q9+S9+V9</f>
        <v>0</v>
      </c>
      <c r="H9" s="506"/>
      <c r="I9" s="507"/>
      <c r="J9" s="506"/>
      <c r="K9" s="507"/>
      <c r="L9" s="506"/>
      <c r="M9" s="507"/>
      <c r="N9" s="506">
        <v>1850</v>
      </c>
      <c r="O9" s="169"/>
      <c r="P9" s="508">
        <v>3300</v>
      </c>
      <c r="Q9" s="169"/>
      <c r="R9" s="508">
        <v>200</v>
      </c>
      <c r="S9" s="169"/>
      <c r="T9" s="161" t="s">
        <v>120</v>
      </c>
      <c r="U9" s="365">
        <v>100</v>
      </c>
      <c r="V9" s="169"/>
    </row>
    <row r="10" spans="1:22" ht="15.75" customHeight="1">
      <c r="A10" s="687"/>
      <c r="B10" s="684"/>
      <c r="C10" s="48"/>
      <c r="D10" s="48" t="s">
        <v>532</v>
      </c>
      <c r="E10" s="48"/>
      <c r="F10" s="407">
        <f t="shared" si="0"/>
        <v>4550</v>
      </c>
      <c r="G10" s="434">
        <f>I10+K10+M10+O10+Q10+S10+V10</f>
        <v>0</v>
      </c>
      <c r="H10" s="365"/>
      <c r="I10" s="169"/>
      <c r="J10" s="365"/>
      <c r="K10" s="169"/>
      <c r="L10" s="315">
        <v>1600</v>
      </c>
      <c r="M10" s="169"/>
      <c r="N10" s="365"/>
      <c r="O10" s="169"/>
      <c r="P10" s="315">
        <v>2600</v>
      </c>
      <c r="Q10" s="169"/>
      <c r="R10" s="365">
        <v>350</v>
      </c>
      <c r="S10" s="169"/>
      <c r="T10" s="43"/>
      <c r="U10" s="315"/>
      <c r="V10" s="169"/>
    </row>
    <row r="11" spans="1:22" ht="15.75" customHeight="1">
      <c r="A11" s="687"/>
      <c r="B11" s="685"/>
      <c r="C11" s="48"/>
      <c r="D11" s="48" t="s">
        <v>210</v>
      </c>
      <c r="E11" s="48"/>
      <c r="F11" s="407">
        <f t="shared" si="0"/>
        <v>400</v>
      </c>
      <c r="G11" s="434">
        <f t="shared" si="0"/>
        <v>0</v>
      </c>
      <c r="H11" s="365"/>
      <c r="I11" s="169"/>
      <c r="J11" s="365">
        <v>250</v>
      </c>
      <c r="K11" s="169"/>
      <c r="L11" s="365"/>
      <c r="M11" s="169"/>
      <c r="N11" s="365">
        <v>50</v>
      </c>
      <c r="O11" s="169"/>
      <c r="P11" s="315">
        <v>100</v>
      </c>
      <c r="Q11" s="169"/>
      <c r="R11" s="365"/>
      <c r="S11" s="169"/>
      <c r="T11" s="43"/>
      <c r="U11" s="315"/>
      <c r="V11" s="169"/>
    </row>
    <row r="12" spans="1:22" ht="15.75" customHeight="1">
      <c r="A12" s="687"/>
      <c r="B12" s="224" t="s">
        <v>216</v>
      </c>
      <c r="C12" s="98"/>
      <c r="D12" s="100" t="s">
        <v>460</v>
      </c>
      <c r="E12" s="100"/>
      <c r="F12" s="410">
        <f aca="true" t="shared" si="1" ref="F12:G14">H12+J12+L12+N12+P12+R12+U12</f>
        <v>700</v>
      </c>
      <c r="G12" s="434">
        <f t="shared" si="1"/>
        <v>0</v>
      </c>
      <c r="H12" s="397"/>
      <c r="I12" s="169"/>
      <c r="J12" s="397">
        <v>550</v>
      </c>
      <c r="K12" s="169"/>
      <c r="L12" s="397"/>
      <c r="M12" s="169"/>
      <c r="N12" s="397">
        <v>50</v>
      </c>
      <c r="O12" s="169"/>
      <c r="P12" s="314">
        <v>100</v>
      </c>
      <c r="Q12" s="169"/>
      <c r="R12" s="397"/>
      <c r="S12" s="169"/>
      <c r="T12" s="43"/>
      <c r="U12" s="315"/>
      <c r="V12" s="169"/>
    </row>
    <row r="13" spans="1:22" ht="15.75" customHeight="1">
      <c r="A13" s="687"/>
      <c r="B13" s="681" t="s">
        <v>217</v>
      </c>
      <c r="C13" s="18"/>
      <c r="D13" s="2" t="s">
        <v>533</v>
      </c>
      <c r="E13" s="19"/>
      <c r="F13" s="398">
        <f t="shared" si="1"/>
        <v>1700</v>
      </c>
      <c r="G13" s="434">
        <f t="shared" si="1"/>
        <v>0</v>
      </c>
      <c r="H13" s="397">
        <v>100</v>
      </c>
      <c r="I13" s="169"/>
      <c r="J13" s="397">
        <v>1600</v>
      </c>
      <c r="K13" s="169"/>
      <c r="L13" s="397"/>
      <c r="M13" s="169"/>
      <c r="N13" s="397"/>
      <c r="O13" s="169"/>
      <c r="P13" s="397"/>
      <c r="Q13" s="169"/>
      <c r="R13" s="397">
        <v>0</v>
      </c>
      <c r="S13" s="169"/>
      <c r="T13" s="43"/>
      <c r="U13" s="315"/>
      <c r="V13" s="169"/>
    </row>
    <row r="14" spans="1:22" ht="15.75" customHeight="1">
      <c r="A14" s="687"/>
      <c r="B14" s="682"/>
      <c r="C14" s="94"/>
      <c r="D14" s="105" t="s">
        <v>534</v>
      </c>
      <c r="E14" s="400"/>
      <c r="F14" s="411">
        <f t="shared" si="1"/>
        <v>350</v>
      </c>
      <c r="G14" s="504">
        <f t="shared" si="1"/>
        <v>0</v>
      </c>
      <c r="H14" s="505"/>
      <c r="I14" s="264"/>
      <c r="J14" s="505"/>
      <c r="K14" s="264"/>
      <c r="L14" s="505"/>
      <c r="M14" s="264"/>
      <c r="N14" s="505">
        <v>100</v>
      </c>
      <c r="O14" s="198"/>
      <c r="P14" s="505">
        <v>200</v>
      </c>
      <c r="Q14" s="198"/>
      <c r="R14" s="505">
        <v>50</v>
      </c>
      <c r="S14" s="198"/>
      <c r="T14" s="153"/>
      <c r="U14" s="385"/>
      <c r="V14" s="264"/>
    </row>
    <row r="15" spans="1:22" ht="15.75" customHeight="1">
      <c r="A15" s="221"/>
      <c r="B15" s="147"/>
      <c r="C15" s="117"/>
      <c r="D15" s="107" t="s">
        <v>117</v>
      </c>
      <c r="E15" s="12"/>
      <c r="F15" s="412">
        <f aca="true" t="shared" si="2" ref="F15:S15">SUM(F6:F14)</f>
        <v>23600</v>
      </c>
      <c r="G15" s="15">
        <f t="shared" si="2"/>
        <v>0</v>
      </c>
      <c r="H15" s="406">
        <f t="shared" si="2"/>
        <v>750</v>
      </c>
      <c r="I15" s="15">
        <f t="shared" si="2"/>
        <v>0</v>
      </c>
      <c r="J15" s="406">
        <f t="shared" si="2"/>
        <v>8550</v>
      </c>
      <c r="K15" s="15">
        <f t="shared" si="2"/>
        <v>0</v>
      </c>
      <c r="L15" s="406">
        <f t="shared" si="2"/>
        <v>1600</v>
      </c>
      <c r="M15" s="15">
        <f t="shared" si="2"/>
        <v>0</v>
      </c>
      <c r="N15" s="406">
        <f t="shared" si="2"/>
        <v>3200</v>
      </c>
      <c r="O15" s="15">
        <f t="shared" si="2"/>
        <v>0</v>
      </c>
      <c r="P15" s="406">
        <f t="shared" si="2"/>
        <v>8500</v>
      </c>
      <c r="Q15" s="15">
        <f t="shared" si="2"/>
        <v>0</v>
      </c>
      <c r="R15" s="406">
        <f t="shared" si="2"/>
        <v>800</v>
      </c>
      <c r="S15" s="15">
        <f t="shared" si="2"/>
        <v>0</v>
      </c>
      <c r="T15" s="210"/>
      <c r="U15" s="413">
        <f>SUM(U6:U14)</f>
        <v>200</v>
      </c>
      <c r="V15" s="15">
        <f>SUM(V6:V14)</f>
        <v>0</v>
      </c>
    </row>
    <row r="16" spans="1:22" s="154" customFormat="1" ht="3" customHeight="1">
      <c r="A16" s="225"/>
      <c r="B16" s="99"/>
      <c r="C16" s="100"/>
      <c r="D16" s="100"/>
      <c r="E16" s="100"/>
      <c r="F16" s="414"/>
      <c r="G16" s="415"/>
      <c r="H16" s="416"/>
      <c r="I16" s="415"/>
      <c r="J16" s="416"/>
      <c r="K16" s="415"/>
      <c r="L16" s="416"/>
      <c r="M16" s="415"/>
      <c r="N16" s="416"/>
      <c r="O16" s="415"/>
      <c r="P16" s="416"/>
      <c r="Q16" s="415"/>
      <c r="R16" s="416"/>
      <c r="S16" s="415"/>
      <c r="T16" s="223"/>
      <c r="U16" s="416"/>
      <c r="V16" s="415"/>
    </row>
    <row r="17" spans="1:22" ht="15.75" customHeight="1">
      <c r="A17" s="665" t="s">
        <v>34</v>
      </c>
      <c r="B17" s="155" t="s">
        <v>107</v>
      </c>
      <c r="C17" s="108"/>
      <c r="D17" s="1" t="s">
        <v>535</v>
      </c>
      <c r="E17" s="1"/>
      <c r="F17" s="417">
        <f>H17+J17+L17+N17+P17+R17+U17</f>
        <v>7600</v>
      </c>
      <c r="G17" s="502">
        <f>I17+K17+M17+O17+Q17+S17+V17</f>
        <v>0</v>
      </c>
      <c r="H17" s="509">
        <v>300</v>
      </c>
      <c r="I17" s="499"/>
      <c r="J17" s="509">
        <v>5300</v>
      </c>
      <c r="K17" s="499"/>
      <c r="L17" s="509">
        <v>450</v>
      </c>
      <c r="M17" s="499"/>
      <c r="N17" s="509">
        <v>400</v>
      </c>
      <c r="O17" s="499"/>
      <c r="P17" s="509">
        <v>850</v>
      </c>
      <c r="Q17" s="499"/>
      <c r="R17" s="509">
        <v>250</v>
      </c>
      <c r="S17" s="499"/>
      <c r="T17" s="142" t="s">
        <v>95</v>
      </c>
      <c r="U17" s="510">
        <v>50</v>
      </c>
      <c r="V17" s="499"/>
    </row>
    <row r="18" spans="1:22" ht="15.75" customHeight="1">
      <c r="A18" s="666"/>
      <c r="B18" s="692" t="s">
        <v>189</v>
      </c>
      <c r="C18" s="18"/>
      <c r="D18" s="236" t="s">
        <v>536</v>
      </c>
      <c r="E18" s="2"/>
      <c r="F18" s="398">
        <f aca="true" t="shared" si="3" ref="F18:F34">H18+J18+L18+N18+P18+R18+U18</f>
        <v>1650</v>
      </c>
      <c r="G18" s="434">
        <f>I18+K18+M18+O18+Q18+S18+V18</f>
        <v>0</v>
      </c>
      <c r="H18" s="397">
        <v>100</v>
      </c>
      <c r="I18" s="169"/>
      <c r="J18" s="397">
        <v>1450</v>
      </c>
      <c r="K18" s="169"/>
      <c r="L18" s="397">
        <v>50</v>
      </c>
      <c r="M18" s="169"/>
      <c r="N18" s="397"/>
      <c r="O18" s="169"/>
      <c r="P18" s="397"/>
      <c r="Q18" s="169"/>
      <c r="R18" s="397">
        <v>50</v>
      </c>
      <c r="S18" s="169"/>
      <c r="T18" s="43"/>
      <c r="U18" s="315"/>
      <c r="V18" s="169"/>
    </row>
    <row r="19" spans="1:22" ht="15.75" customHeight="1">
      <c r="A19" s="666"/>
      <c r="B19" s="693"/>
      <c r="C19" s="94"/>
      <c r="D19" s="2" t="s">
        <v>537</v>
      </c>
      <c r="E19" s="2"/>
      <c r="F19" s="398">
        <f t="shared" si="3"/>
        <v>850</v>
      </c>
      <c r="G19" s="434">
        <f>I19+K19+M19+O19+Q19+S19+V19</f>
        <v>0</v>
      </c>
      <c r="H19" s="397"/>
      <c r="I19" s="169"/>
      <c r="J19" s="397"/>
      <c r="K19" s="169"/>
      <c r="L19" s="397">
        <v>250</v>
      </c>
      <c r="M19" s="169"/>
      <c r="N19" s="397"/>
      <c r="O19" s="169"/>
      <c r="P19" s="397">
        <v>600</v>
      </c>
      <c r="Q19" s="169"/>
      <c r="R19" s="397"/>
      <c r="S19" s="169"/>
      <c r="T19" s="43"/>
      <c r="U19" s="315"/>
      <c r="V19" s="169"/>
    </row>
    <row r="20" spans="1:22" ht="15.75" customHeight="1">
      <c r="A20" s="666"/>
      <c r="B20" s="694"/>
      <c r="C20" s="20"/>
      <c r="D20" s="3" t="s">
        <v>103</v>
      </c>
      <c r="E20" s="3"/>
      <c r="F20" s="403">
        <f>H20+J20+L20+N20+P20+R20+U20</f>
        <v>250</v>
      </c>
      <c r="G20" s="511">
        <f>I20+K20+M20+O20+Q20+S20+V20</f>
        <v>0</v>
      </c>
      <c r="H20" s="404"/>
      <c r="I20" s="195"/>
      <c r="J20" s="404"/>
      <c r="K20" s="195"/>
      <c r="L20" s="404"/>
      <c r="M20" s="195"/>
      <c r="N20" s="404">
        <v>50</v>
      </c>
      <c r="O20" s="195"/>
      <c r="P20" s="368">
        <v>200</v>
      </c>
      <c r="Q20" s="195"/>
      <c r="R20" s="404"/>
      <c r="S20" s="195"/>
      <c r="T20" s="60"/>
      <c r="U20" s="367"/>
      <c r="V20" s="195"/>
    </row>
    <row r="21" spans="1:22" ht="15.75" customHeight="1">
      <c r="A21" s="667"/>
      <c r="B21" s="106"/>
      <c r="C21" s="122"/>
      <c r="D21" s="123" t="s">
        <v>22</v>
      </c>
      <c r="E21" s="4"/>
      <c r="F21" s="419">
        <f>SUM(F17:F20)</f>
        <v>10350</v>
      </c>
      <c r="G21" s="229">
        <f>SUM(G17:G20)</f>
        <v>0</v>
      </c>
      <c r="H21" s="406">
        <f aca="true" t="shared" si="4" ref="H21:V21">SUM(H17:H20)</f>
        <v>400</v>
      </c>
      <c r="I21" s="15">
        <f t="shared" si="4"/>
        <v>0</v>
      </c>
      <c r="J21" s="406">
        <f t="shared" si="4"/>
        <v>6750</v>
      </c>
      <c r="K21" s="15">
        <f t="shared" si="4"/>
        <v>0</v>
      </c>
      <c r="L21" s="406">
        <f t="shared" si="4"/>
        <v>750</v>
      </c>
      <c r="M21" s="15">
        <f t="shared" si="4"/>
        <v>0</v>
      </c>
      <c r="N21" s="406">
        <f t="shared" si="4"/>
        <v>450</v>
      </c>
      <c r="O21" s="15">
        <f t="shared" si="4"/>
        <v>0</v>
      </c>
      <c r="P21" s="406">
        <f t="shared" si="4"/>
        <v>1650</v>
      </c>
      <c r="Q21" s="15">
        <f>SUM(Q17:Q20)</f>
        <v>0</v>
      </c>
      <c r="R21" s="406">
        <f t="shared" si="4"/>
        <v>300</v>
      </c>
      <c r="S21" s="15">
        <f t="shared" si="4"/>
        <v>0</v>
      </c>
      <c r="T21" s="25"/>
      <c r="U21" s="386">
        <f t="shared" si="4"/>
        <v>50</v>
      </c>
      <c r="V21" s="15">
        <f t="shared" si="4"/>
        <v>0</v>
      </c>
    </row>
    <row r="22" spans="1:22" ht="3" customHeight="1">
      <c r="A22" s="148"/>
      <c r="B22" s="21"/>
      <c r="C22" s="12"/>
      <c r="D22" s="12"/>
      <c r="E22" s="12"/>
      <c r="F22" s="421"/>
      <c r="G22" s="422"/>
      <c r="H22" s="423"/>
      <c r="I22" s="422"/>
      <c r="J22" s="423"/>
      <c r="K22" s="422"/>
      <c r="L22" s="423"/>
      <c r="M22" s="422"/>
      <c r="N22" s="423"/>
      <c r="O22" s="422"/>
      <c r="P22" s="423"/>
      <c r="Q22" s="422"/>
      <c r="R22" s="423"/>
      <c r="S22" s="422"/>
      <c r="T22" s="25"/>
      <c r="U22" s="378"/>
      <c r="V22" s="405"/>
    </row>
    <row r="23" spans="1:22" ht="15.75" customHeight="1">
      <c r="A23" s="665" t="s">
        <v>32</v>
      </c>
      <c r="B23" s="674" t="s">
        <v>25</v>
      </c>
      <c r="C23" s="18"/>
      <c r="D23" s="2" t="s">
        <v>538</v>
      </c>
      <c r="E23" s="2"/>
      <c r="F23" s="398">
        <f t="shared" si="3"/>
        <v>3850</v>
      </c>
      <c r="G23" s="58">
        <f aca="true" t="shared" si="5" ref="G23:G34">I23+K23+M23+O23+Q23+S23+V23</f>
        <v>0</v>
      </c>
      <c r="H23" s="404"/>
      <c r="I23" s="195"/>
      <c r="J23" s="404"/>
      <c r="K23" s="500"/>
      <c r="L23" s="404"/>
      <c r="M23" s="195"/>
      <c r="N23" s="404">
        <v>450</v>
      </c>
      <c r="O23" s="499"/>
      <c r="P23" s="404">
        <v>3200</v>
      </c>
      <c r="Q23" s="499"/>
      <c r="R23" s="404">
        <v>150</v>
      </c>
      <c r="S23" s="499"/>
      <c r="T23" s="55" t="s">
        <v>120</v>
      </c>
      <c r="U23" s="409">
        <v>50</v>
      </c>
      <c r="V23" s="499"/>
    </row>
    <row r="24" spans="1:22" ht="15.75" customHeight="1">
      <c r="A24" s="666"/>
      <c r="B24" s="694"/>
      <c r="C24" s="18"/>
      <c r="D24" s="2" t="s">
        <v>539</v>
      </c>
      <c r="E24" s="2"/>
      <c r="F24" s="398">
        <f aca="true" t="shared" si="6" ref="F24:G26">H24+J24+L24+N24+P24+R24+U24</f>
        <v>2600</v>
      </c>
      <c r="G24" s="434">
        <f t="shared" si="6"/>
        <v>0</v>
      </c>
      <c r="H24" s="397">
        <v>100</v>
      </c>
      <c r="I24" s="169"/>
      <c r="J24" s="397">
        <v>2200</v>
      </c>
      <c r="K24" s="169"/>
      <c r="L24" s="397">
        <v>250</v>
      </c>
      <c r="M24" s="169"/>
      <c r="N24" s="397"/>
      <c r="O24" s="169"/>
      <c r="P24" s="397"/>
      <c r="Q24" s="169"/>
      <c r="R24" s="397">
        <v>50</v>
      </c>
      <c r="S24" s="169"/>
      <c r="T24" s="63"/>
      <c r="U24" s="315"/>
      <c r="V24" s="169"/>
    </row>
    <row r="25" spans="1:22" ht="15.75" customHeight="1">
      <c r="A25" s="666"/>
      <c r="B25" s="131" t="s">
        <v>26</v>
      </c>
      <c r="C25" s="18"/>
      <c r="D25" s="2" t="s">
        <v>540</v>
      </c>
      <c r="E25" s="2"/>
      <c r="F25" s="398">
        <f t="shared" si="6"/>
        <v>1550</v>
      </c>
      <c r="G25" s="434">
        <f t="shared" si="6"/>
        <v>0</v>
      </c>
      <c r="H25" s="397">
        <v>50</v>
      </c>
      <c r="I25" s="169"/>
      <c r="J25" s="397">
        <v>1100</v>
      </c>
      <c r="K25" s="169"/>
      <c r="L25" s="397">
        <v>50</v>
      </c>
      <c r="M25" s="169"/>
      <c r="N25" s="397">
        <v>50</v>
      </c>
      <c r="O25" s="169"/>
      <c r="P25" s="397">
        <v>250</v>
      </c>
      <c r="Q25" s="169"/>
      <c r="R25" s="397"/>
      <c r="S25" s="169"/>
      <c r="T25" s="161" t="s">
        <v>120</v>
      </c>
      <c r="U25" s="365">
        <v>50</v>
      </c>
      <c r="V25" s="169"/>
    </row>
    <row r="26" spans="1:22" ht="15.75" customHeight="1">
      <c r="A26" s="666"/>
      <c r="B26" s="143" t="s">
        <v>27</v>
      </c>
      <c r="C26" s="20"/>
      <c r="D26" s="3" t="s">
        <v>23</v>
      </c>
      <c r="E26" s="3"/>
      <c r="F26" s="403">
        <f t="shared" si="6"/>
        <v>1150</v>
      </c>
      <c r="G26" s="504">
        <f t="shared" si="6"/>
        <v>0</v>
      </c>
      <c r="H26" s="505"/>
      <c r="I26" s="264"/>
      <c r="J26" s="505">
        <v>850</v>
      </c>
      <c r="K26" s="264"/>
      <c r="L26" s="505">
        <v>50</v>
      </c>
      <c r="M26" s="264"/>
      <c r="N26" s="505">
        <v>50</v>
      </c>
      <c r="O26" s="264"/>
      <c r="P26" s="505">
        <v>200</v>
      </c>
      <c r="Q26" s="264"/>
      <c r="R26" s="527"/>
      <c r="S26" s="264"/>
      <c r="T26" s="162"/>
      <c r="U26" s="385"/>
      <c r="V26" s="264"/>
    </row>
    <row r="27" spans="1:22" ht="15.75" customHeight="1">
      <c r="A27" s="667"/>
      <c r="B27" s="106"/>
      <c r="C27" s="122"/>
      <c r="D27" s="123" t="s">
        <v>22</v>
      </c>
      <c r="E27" s="4"/>
      <c r="F27" s="419">
        <f aca="true" t="shared" si="7" ref="F27:S27">SUM(F23:F26)</f>
        <v>9150</v>
      </c>
      <c r="G27" s="229">
        <f t="shared" si="7"/>
        <v>0</v>
      </c>
      <c r="H27" s="406">
        <f t="shared" si="7"/>
        <v>150</v>
      </c>
      <c r="I27" s="15">
        <f t="shared" si="7"/>
        <v>0</v>
      </c>
      <c r="J27" s="406">
        <f t="shared" si="7"/>
        <v>4150</v>
      </c>
      <c r="K27" s="15">
        <f t="shared" si="7"/>
        <v>0</v>
      </c>
      <c r="L27" s="406">
        <f t="shared" si="7"/>
        <v>350</v>
      </c>
      <c r="M27" s="15">
        <f>SUM(M23:M26)</f>
        <v>0</v>
      </c>
      <c r="N27" s="406">
        <f t="shared" si="7"/>
        <v>550</v>
      </c>
      <c r="O27" s="15">
        <f t="shared" si="7"/>
        <v>0</v>
      </c>
      <c r="P27" s="406">
        <f t="shared" si="7"/>
        <v>3650</v>
      </c>
      <c r="Q27" s="15">
        <f t="shared" si="7"/>
        <v>0</v>
      </c>
      <c r="R27" s="406">
        <f t="shared" si="7"/>
        <v>200</v>
      </c>
      <c r="S27" s="15">
        <f t="shared" si="7"/>
        <v>0</v>
      </c>
      <c r="T27" s="16"/>
      <c r="U27" s="386">
        <f>SUM(U23:U26)</f>
        <v>100</v>
      </c>
      <c r="V27" s="15">
        <f>SUM(V23:V26)</f>
        <v>0</v>
      </c>
    </row>
    <row r="28" spans="1:22" ht="3" customHeight="1">
      <c r="A28" s="148"/>
      <c r="B28" s="21"/>
      <c r="C28" s="12"/>
      <c r="D28" s="12"/>
      <c r="E28" s="12"/>
      <c r="F28" s="421"/>
      <c r="G28" s="422"/>
      <c r="H28" s="423"/>
      <c r="I28" s="422"/>
      <c r="J28" s="423"/>
      <c r="K28" s="422"/>
      <c r="L28" s="423"/>
      <c r="M28" s="422"/>
      <c r="N28" s="423"/>
      <c r="O28" s="422"/>
      <c r="P28" s="423"/>
      <c r="Q28" s="422"/>
      <c r="R28" s="423"/>
      <c r="S28" s="422"/>
      <c r="T28" s="25"/>
      <c r="U28" s="378"/>
      <c r="V28" s="405"/>
    </row>
    <row r="29" spans="1:22" ht="15.75" customHeight="1">
      <c r="A29" s="665" t="s">
        <v>33</v>
      </c>
      <c r="B29" s="688" t="s">
        <v>28</v>
      </c>
      <c r="C29" s="108"/>
      <c r="D29" s="1" t="s">
        <v>122</v>
      </c>
      <c r="E29" s="1"/>
      <c r="F29" s="417">
        <f t="shared" si="3"/>
        <v>2100</v>
      </c>
      <c r="G29" s="73">
        <f t="shared" si="5"/>
        <v>0</v>
      </c>
      <c r="H29" s="509">
        <v>100</v>
      </c>
      <c r="I29" s="499"/>
      <c r="J29" s="509">
        <v>1850</v>
      </c>
      <c r="K29" s="499"/>
      <c r="L29" s="509">
        <v>150</v>
      </c>
      <c r="M29" s="499"/>
      <c r="N29" s="509"/>
      <c r="O29" s="499"/>
      <c r="P29" s="509"/>
      <c r="Q29" s="499"/>
      <c r="R29" s="509"/>
      <c r="S29" s="499"/>
      <c r="T29" s="81"/>
      <c r="U29" s="387"/>
      <c r="V29" s="499"/>
    </row>
    <row r="30" spans="1:22" ht="15.75" customHeight="1">
      <c r="A30" s="690"/>
      <c r="B30" s="689"/>
      <c r="C30" s="18"/>
      <c r="D30" s="2" t="s">
        <v>195</v>
      </c>
      <c r="E30" s="2"/>
      <c r="F30" s="398">
        <f t="shared" si="3"/>
        <v>1450</v>
      </c>
      <c r="G30" s="434">
        <f t="shared" si="5"/>
        <v>0</v>
      </c>
      <c r="H30" s="397"/>
      <c r="I30" s="169"/>
      <c r="J30" s="397"/>
      <c r="K30" s="169"/>
      <c r="L30" s="397"/>
      <c r="M30" s="169"/>
      <c r="N30" s="397">
        <v>300</v>
      </c>
      <c r="O30" s="169"/>
      <c r="P30" s="397">
        <v>1050</v>
      </c>
      <c r="Q30" s="169"/>
      <c r="R30" s="397">
        <v>100</v>
      </c>
      <c r="S30" s="169"/>
      <c r="T30" s="161"/>
      <c r="U30" s="365">
        <v>0</v>
      </c>
      <c r="V30" s="169"/>
    </row>
    <row r="31" spans="1:22" ht="15.75" customHeight="1">
      <c r="A31" s="690"/>
      <c r="B31" s="97" t="s">
        <v>29</v>
      </c>
      <c r="C31" s="18"/>
      <c r="D31" s="2" t="s">
        <v>122</v>
      </c>
      <c r="E31" s="2"/>
      <c r="F31" s="398">
        <f t="shared" si="3"/>
        <v>1450</v>
      </c>
      <c r="G31" s="434">
        <f t="shared" si="5"/>
        <v>0</v>
      </c>
      <c r="H31" s="397">
        <v>50</v>
      </c>
      <c r="I31" s="169"/>
      <c r="J31" s="397">
        <v>850</v>
      </c>
      <c r="K31" s="169"/>
      <c r="L31" s="397">
        <v>100</v>
      </c>
      <c r="M31" s="169"/>
      <c r="N31" s="397">
        <v>100</v>
      </c>
      <c r="O31" s="169"/>
      <c r="P31" s="397">
        <v>300</v>
      </c>
      <c r="Q31" s="169"/>
      <c r="R31" s="397">
        <v>50</v>
      </c>
      <c r="S31" s="169"/>
      <c r="T31" s="63"/>
      <c r="U31" s="315"/>
      <c r="V31" s="169"/>
    </row>
    <row r="32" spans="1:22" ht="15.75" customHeight="1">
      <c r="A32" s="690"/>
      <c r="B32" s="695" t="s">
        <v>30</v>
      </c>
      <c r="C32" s="18"/>
      <c r="D32" s="2" t="s">
        <v>505</v>
      </c>
      <c r="E32" s="2"/>
      <c r="F32" s="398">
        <f t="shared" si="3"/>
        <v>1350</v>
      </c>
      <c r="G32" s="434">
        <f t="shared" si="5"/>
        <v>0</v>
      </c>
      <c r="H32" s="397">
        <v>100</v>
      </c>
      <c r="I32" s="169"/>
      <c r="J32" s="397">
        <v>1200</v>
      </c>
      <c r="K32" s="169"/>
      <c r="L32" s="397"/>
      <c r="M32" s="169"/>
      <c r="N32" s="397"/>
      <c r="O32" s="169"/>
      <c r="P32" s="397"/>
      <c r="Q32" s="169"/>
      <c r="R32" s="397"/>
      <c r="S32" s="169"/>
      <c r="T32" s="161" t="s">
        <v>120</v>
      </c>
      <c r="U32" s="365">
        <v>50</v>
      </c>
      <c r="V32" s="169"/>
    </row>
    <row r="33" spans="1:22" ht="15.75" customHeight="1">
      <c r="A33" s="690"/>
      <c r="B33" s="696"/>
      <c r="C33" s="18"/>
      <c r="D33" s="2" t="s">
        <v>506</v>
      </c>
      <c r="E33" s="2"/>
      <c r="F33" s="398">
        <f t="shared" si="3"/>
        <v>1300</v>
      </c>
      <c r="G33" s="75">
        <f t="shared" si="5"/>
        <v>0</v>
      </c>
      <c r="H33" s="402"/>
      <c r="I33" s="198"/>
      <c r="J33" s="402"/>
      <c r="K33" s="248"/>
      <c r="L33" s="397">
        <v>100</v>
      </c>
      <c r="M33" s="169"/>
      <c r="N33" s="397">
        <v>150</v>
      </c>
      <c r="O33" s="169"/>
      <c r="P33" s="397">
        <v>1000</v>
      </c>
      <c r="Q33" s="169"/>
      <c r="R33" s="397">
        <v>50</v>
      </c>
      <c r="S33" s="169"/>
      <c r="T33" s="63"/>
      <c r="U33" s="315"/>
      <c r="V33" s="169"/>
    </row>
    <row r="34" spans="1:22" ht="15.75" customHeight="1">
      <c r="A34" s="690"/>
      <c r="B34" s="101" t="s">
        <v>31</v>
      </c>
      <c r="C34" s="20"/>
      <c r="D34" s="3" t="s">
        <v>24</v>
      </c>
      <c r="E34" s="3"/>
      <c r="F34" s="403">
        <f t="shared" si="3"/>
        <v>750</v>
      </c>
      <c r="G34" s="112">
        <f t="shared" si="5"/>
        <v>0</v>
      </c>
      <c r="H34" s="418"/>
      <c r="I34" s="195"/>
      <c r="J34" s="404">
        <v>550</v>
      </c>
      <c r="K34" s="264"/>
      <c r="L34" s="505">
        <v>50</v>
      </c>
      <c r="M34" s="264"/>
      <c r="N34" s="505"/>
      <c r="O34" s="264"/>
      <c r="P34" s="505">
        <v>150</v>
      </c>
      <c r="Q34" s="264"/>
      <c r="R34" s="505"/>
      <c r="S34" s="264"/>
      <c r="T34" s="9"/>
      <c r="U34" s="389"/>
      <c r="V34" s="265"/>
    </row>
    <row r="35" spans="1:22" ht="15.75" customHeight="1">
      <c r="A35" s="691"/>
      <c r="B35" s="106"/>
      <c r="C35" s="122"/>
      <c r="D35" s="123" t="s">
        <v>22</v>
      </c>
      <c r="E35" s="4"/>
      <c r="F35" s="5">
        <f>SUM(F29:F34)</f>
        <v>8400</v>
      </c>
      <c r="G35" s="8">
        <f>SUM(G29:G34)</f>
        <v>0</v>
      </c>
      <c r="H35" s="7">
        <f aca="true" t="shared" si="8" ref="H35:V35">SUM(H29:H34)</f>
        <v>250</v>
      </c>
      <c r="I35" s="229">
        <f t="shared" si="8"/>
        <v>0</v>
      </c>
      <c r="J35" s="14">
        <f t="shared" si="8"/>
        <v>4450</v>
      </c>
      <c r="K35" s="15">
        <f t="shared" si="8"/>
        <v>0</v>
      </c>
      <c r="L35" s="14">
        <f t="shared" si="8"/>
        <v>400</v>
      </c>
      <c r="M35" s="15">
        <f t="shared" si="8"/>
        <v>0</v>
      </c>
      <c r="N35" s="14">
        <f t="shared" si="8"/>
        <v>550</v>
      </c>
      <c r="O35" s="15">
        <f t="shared" si="8"/>
        <v>0</v>
      </c>
      <c r="P35" s="14">
        <f t="shared" si="8"/>
        <v>2500</v>
      </c>
      <c r="Q35" s="15">
        <f t="shared" si="8"/>
        <v>0</v>
      </c>
      <c r="R35" s="14">
        <f t="shared" si="8"/>
        <v>200</v>
      </c>
      <c r="S35" s="15">
        <f t="shared" si="8"/>
        <v>0</v>
      </c>
      <c r="T35" s="9"/>
      <c r="U35" s="10">
        <f t="shared" si="8"/>
        <v>50</v>
      </c>
      <c r="V35" s="8">
        <f t="shared" si="8"/>
        <v>0</v>
      </c>
    </row>
    <row r="36" spans="1:22" ht="11.25" customHeight="1">
      <c r="A36" s="226" t="s">
        <v>218</v>
      </c>
      <c r="I36" s="177" t="s">
        <v>316</v>
      </c>
      <c r="J36" s="177"/>
      <c r="K36" s="256"/>
      <c r="L36" s="257"/>
      <c r="M36" s="177"/>
      <c r="N36" s="257"/>
      <c r="O36" s="177"/>
      <c r="P36" s="176"/>
      <c r="Q36" s="257"/>
      <c r="R36" s="256"/>
      <c r="S36" s="257"/>
      <c r="U36" s="51"/>
      <c r="V36" s="52"/>
    </row>
    <row r="37" spans="1:19" ht="11.25" customHeight="1">
      <c r="A37" s="295"/>
      <c r="B37" s="294"/>
      <c r="C37" s="294"/>
      <c r="D37" s="294"/>
      <c r="E37" s="294"/>
      <c r="F37" s="294"/>
      <c r="G37" s="294"/>
      <c r="H37" s="294"/>
      <c r="I37" s="177" t="s">
        <v>557</v>
      </c>
      <c r="J37" s="177"/>
      <c r="K37" s="256"/>
      <c r="L37" s="257"/>
      <c r="M37" s="177"/>
      <c r="N37" s="257"/>
      <c r="O37" s="177" t="s">
        <v>421</v>
      </c>
      <c r="P37" s="177"/>
      <c r="Q37" s="257"/>
      <c r="R37" s="256"/>
      <c r="S37" s="257"/>
    </row>
    <row r="38" spans="4:20" ht="11.25" customHeight="1">
      <c r="D38" s="177"/>
      <c r="G38" s="177"/>
      <c r="I38" s="177" t="s">
        <v>519</v>
      </c>
      <c r="J38" s="237"/>
      <c r="K38" s="238"/>
      <c r="L38" s="238"/>
      <c r="M38" s="238"/>
      <c r="N38" s="238"/>
      <c r="O38" s="176" t="s">
        <v>422</v>
      </c>
      <c r="P38" s="177"/>
      <c r="Q38" s="257"/>
      <c r="R38" s="256"/>
      <c r="S38" s="257"/>
      <c r="T38" s="177"/>
    </row>
    <row r="39" spans="9:15" ht="11.25" customHeight="1">
      <c r="I39" s="237" t="s">
        <v>427</v>
      </c>
      <c r="M39" s="50"/>
      <c r="O39" s="176" t="s">
        <v>423</v>
      </c>
    </row>
    <row r="40" spans="4:23" ht="11.25" customHeight="1">
      <c r="D40" s="110"/>
      <c r="E40" s="110"/>
      <c r="F40" s="150"/>
      <c r="G40" s="151"/>
      <c r="H40" s="152"/>
      <c r="I40" s="176" t="s">
        <v>317</v>
      </c>
      <c r="J40" s="152"/>
      <c r="K40" s="151"/>
      <c r="L40" s="152"/>
      <c r="M40" s="151"/>
      <c r="N40" s="152"/>
      <c r="O40" s="176" t="s">
        <v>520</v>
      </c>
      <c r="P40" s="152"/>
      <c r="Q40" s="151"/>
      <c r="R40" s="152"/>
      <c r="S40" s="151"/>
      <c r="T40" s="153"/>
      <c r="U40" s="152"/>
      <c r="V40" s="151"/>
      <c r="W40" s="154"/>
    </row>
    <row r="41" spans="9:15" ht="11.25" customHeight="1">
      <c r="I41" s="177"/>
      <c r="K41" s="177"/>
      <c r="O41" s="176" t="s">
        <v>528</v>
      </c>
    </row>
  </sheetData>
  <sheetProtection/>
  <mergeCells count="33">
    <mergeCell ref="B29:B30"/>
    <mergeCell ref="A29:A35"/>
    <mergeCell ref="B18:B20"/>
    <mergeCell ref="A17:A21"/>
    <mergeCell ref="B32:B33"/>
    <mergeCell ref="B23:B24"/>
    <mergeCell ref="A23:A27"/>
    <mergeCell ref="C2:H3"/>
    <mergeCell ref="A4:B5"/>
    <mergeCell ref="B13:B14"/>
    <mergeCell ref="B6:B11"/>
    <mergeCell ref="A6:A14"/>
    <mergeCell ref="F4:G5"/>
    <mergeCell ref="C4:E5"/>
    <mergeCell ref="A2:B2"/>
    <mergeCell ref="T5:U5"/>
    <mergeCell ref="H4:I4"/>
    <mergeCell ref="J4:K4"/>
    <mergeCell ref="R4:S4"/>
    <mergeCell ref="P4:Q4"/>
    <mergeCell ref="T4:V4"/>
    <mergeCell ref="L4:M4"/>
    <mergeCell ref="N4:O4"/>
    <mergeCell ref="S2:V3"/>
    <mergeCell ref="S1:V1"/>
    <mergeCell ref="F1:H1"/>
    <mergeCell ref="M1:N1"/>
    <mergeCell ref="L2:N3"/>
    <mergeCell ref="I1:K1"/>
    <mergeCell ref="Q2:R2"/>
    <mergeCell ref="Q3:R3"/>
    <mergeCell ref="I2:K3"/>
    <mergeCell ref="O2:O3"/>
  </mergeCells>
  <conditionalFormatting sqref="O27:O29 Q27:Q29 V26:V30 S39 I33:I35 S6:S7 M6:M9 Q6:Q7 N36:N37 V33:V40 Q39:Q40 M40 K39:K40 I6:I9 K6:K9 O6:O9 V6:V9 I12:I23 M12:M23 V12:V23 S26:S29 Q13:Q23 O13:O23 I26:I30 K14:K30 M27:M30 M33:M35 K33:K35 O33:O35 Q33:Q35 S33:S35">
    <cfRule type="expression" priority="4" dxfId="0" stopIfTrue="1">
      <formula>H6&lt;I6</formula>
    </cfRule>
  </conditionalFormatting>
  <conditionalFormatting sqref="M11 S11 I11 V11">
    <cfRule type="expression" priority="5" dxfId="23" stopIfTrue="1">
      <formula>H11&lt;I11</formula>
    </cfRule>
  </conditionalFormatting>
  <conditionalFormatting sqref="U36">
    <cfRule type="expression" priority="6" dxfId="0" stopIfTrue="1">
      <formula>O37&lt;U36</formula>
    </cfRule>
  </conditionalFormatting>
  <conditionalFormatting sqref="S8:S10 S14 Q8:Q12 O11:O12 M10 K11:K13">
    <cfRule type="expression" priority="3" dxfId="0" stopIfTrue="1">
      <formula>J8&lt;K8</formula>
    </cfRule>
  </conditionalFormatting>
  <conditionalFormatting sqref="V32 S30:S31 Q30:Q31 O30:O31 I31:I32 K31:K32 M31 I24:I25 M24:M26 O25:O26 Q25:Q26 S23:S24 V25 S17:S18">
    <cfRule type="expression" priority="2" dxfId="0" stopIfTrue="1">
      <formula>H17&lt;I17</formula>
    </cfRule>
  </conditionalFormatting>
  <conditionalFormatting sqref="S21">
    <cfRule type="expression" priority="1" dxfId="0" stopIfTrue="1">
      <formula>R21&lt;S21</formula>
    </cfRule>
  </conditionalFormatting>
  <dataValidations count="1">
    <dataValidation allowBlank="1" showInputMessage="1" showErrorMessage="1" imeMode="off" sqref="F6:S35 U8:V35"/>
  </dataValidations>
  <printOptions horizontalCentered="1"/>
  <pageMargins left="0.3937007874015748" right="0.1968503937007874" top="0.1968503937007874" bottom="0"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7.xml><?xml version="1.0" encoding="utf-8"?>
<worksheet xmlns="http://schemas.openxmlformats.org/spreadsheetml/2006/main" xmlns:r="http://schemas.openxmlformats.org/officeDocument/2006/relationships">
  <dimension ref="A1:V37"/>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625" style="52" customWidth="1"/>
    <col min="3" max="3" width="0.37109375" style="52" customWidth="1"/>
    <col min="4" max="4" width="10.375" style="52" customWidth="1"/>
    <col min="5" max="5" width="0.37109375" style="52" customWidth="1"/>
    <col min="6" max="6" width="7.50390625" style="50" customWidth="1"/>
    <col min="7" max="7" width="8.375" style="51" customWidth="1"/>
    <col min="8" max="8" width="6.75390625" style="50" customWidth="1"/>
    <col min="9" max="9" width="8.125" style="51" customWidth="1"/>
    <col min="10" max="10" width="6.75390625" style="50" customWidth="1"/>
    <col min="11" max="11" width="8.125" style="51" customWidth="1"/>
    <col min="12" max="12" width="6.75390625" style="50" customWidth="1"/>
    <col min="13" max="13" width="8.125" style="51" customWidth="1"/>
    <col min="14" max="14" width="6.75390625" style="50" customWidth="1"/>
    <col min="15" max="15" width="8.125" style="51" customWidth="1"/>
    <col min="16" max="16" width="6.75390625" style="50" customWidth="1"/>
    <col min="17" max="17" width="8.125" style="51" customWidth="1"/>
    <col min="18" max="18" width="6.75390625" style="50" customWidth="1"/>
    <col min="19" max="19" width="8.125" style="51" customWidth="1"/>
    <col min="20" max="20" width="3.75390625" style="49" customWidth="1"/>
    <col min="21" max="21" width="4.00390625" style="50" customWidth="1"/>
    <col min="22" max="22" width="7.75390625" style="51" customWidth="1"/>
    <col min="23" max="16384" width="9.00390625" style="52" customWidth="1"/>
  </cols>
  <sheetData>
    <row r="1" spans="1:22" ht="13.5" customHeight="1">
      <c r="A1" s="52" t="s">
        <v>20</v>
      </c>
      <c r="C1" s="79"/>
      <c r="D1" s="80" t="s">
        <v>3</v>
      </c>
      <c r="E1" s="80"/>
      <c r="F1" s="634">
        <f>'郡山市１'!F1</f>
        <v>0</v>
      </c>
      <c r="G1" s="635"/>
      <c r="H1" s="636"/>
      <c r="I1" s="657" t="s">
        <v>4</v>
      </c>
      <c r="J1" s="658"/>
      <c r="K1" s="659"/>
      <c r="L1" s="81" t="s">
        <v>78</v>
      </c>
      <c r="M1" s="637">
        <f>'郡山市１'!M1</f>
        <v>0</v>
      </c>
      <c r="N1" s="638"/>
      <c r="O1" s="120" t="s">
        <v>1</v>
      </c>
      <c r="P1" s="83" t="s">
        <v>6</v>
      </c>
      <c r="Q1" s="70"/>
      <c r="R1" s="84"/>
      <c r="S1" s="603" t="s">
        <v>70</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G14+G19</f>
        <v>0</v>
      </c>
      <c r="R3" s="583"/>
      <c r="S3" s="631"/>
      <c r="T3" s="632"/>
      <c r="U3" s="632"/>
      <c r="V3" s="633"/>
    </row>
    <row r="4" spans="1:22" s="129" customFormat="1" ht="18" customHeight="1">
      <c r="A4" s="574" t="s">
        <v>42</v>
      </c>
      <c r="B4" s="575"/>
      <c r="C4" s="574" t="s">
        <v>41</v>
      </c>
      <c r="D4" s="597"/>
      <c r="E4" s="598"/>
      <c r="F4" s="601" t="s">
        <v>39</v>
      </c>
      <c r="G4" s="575"/>
      <c r="H4" s="572" t="s">
        <v>8</v>
      </c>
      <c r="I4" s="573"/>
      <c r="J4" s="572" t="s">
        <v>9</v>
      </c>
      <c r="K4" s="573"/>
      <c r="L4" s="572" t="s">
        <v>10</v>
      </c>
      <c r="M4" s="573"/>
      <c r="N4" s="572" t="s">
        <v>11</v>
      </c>
      <c r="O4" s="573"/>
      <c r="P4" s="572" t="s">
        <v>12</v>
      </c>
      <c r="Q4" s="573"/>
      <c r="R4" s="572" t="s">
        <v>13</v>
      </c>
      <c r="S4" s="573"/>
      <c r="T4" s="572" t="s">
        <v>14</v>
      </c>
      <c r="U4" s="625"/>
      <c r="V4" s="573"/>
    </row>
    <row r="5" spans="1:22" ht="18" customHeight="1">
      <c r="A5" s="576"/>
      <c r="B5" s="577"/>
      <c r="C5" s="576"/>
      <c r="D5" s="599"/>
      <c r="E5" s="600"/>
      <c r="F5" s="602"/>
      <c r="G5" s="577"/>
      <c r="H5" s="91" t="s">
        <v>15</v>
      </c>
      <c r="I5" s="92" t="s">
        <v>0</v>
      </c>
      <c r="J5" s="91" t="s">
        <v>16</v>
      </c>
      <c r="K5" s="92" t="s">
        <v>0</v>
      </c>
      <c r="L5" s="91" t="s">
        <v>16</v>
      </c>
      <c r="M5" s="92" t="s">
        <v>0</v>
      </c>
      <c r="N5" s="91" t="s">
        <v>16</v>
      </c>
      <c r="O5" s="92" t="s">
        <v>0</v>
      </c>
      <c r="P5" s="91" t="s">
        <v>16</v>
      </c>
      <c r="Q5" s="92" t="s">
        <v>0</v>
      </c>
      <c r="R5" s="91" t="s">
        <v>16</v>
      </c>
      <c r="S5" s="92" t="s">
        <v>0</v>
      </c>
      <c r="T5" s="626" t="s">
        <v>16</v>
      </c>
      <c r="U5" s="627"/>
      <c r="V5" s="93" t="s">
        <v>354</v>
      </c>
    </row>
    <row r="6" spans="1:22" ht="16.5" customHeight="1">
      <c r="A6" s="699" t="s">
        <v>240</v>
      </c>
      <c r="B6" s="707" t="s">
        <v>219</v>
      </c>
      <c r="C6" s="133"/>
      <c r="D6" s="304" t="s">
        <v>507</v>
      </c>
      <c r="E6" s="135"/>
      <c r="F6" s="395">
        <f>H6+J6+L6+N6+P6+R6+U6</f>
        <v>4900</v>
      </c>
      <c r="G6" s="303">
        <f>I6+K6+M6+O6+Q6+S6+V6</f>
        <v>0</v>
      </c>
      <c r="H6" s="393">
        <v>400</v>
      </c>
      <c r="I6" s="266"/>
      <c r="J6" s="393">
        <v>4100</v>
      </c>
      <c r="K6" s="266"/>
      <c r="L6" s="305"/>
      <c r="M6" s="267"/>
      <c r="N6" s="305"/>
      <c r="O6" s="267"/>
      <c r="P6" s="305"/>
      <c r="Q6" s="267"/>
      <c r="R6" s="393">
        <v>300</v>
      </c>
      <c r="S6" s="266"/>
      <c r="T6" s="55" t="s">
        <v>68</v>
      </c>
      <c r="U6" s="503">
        <v>100</v>
      </c>
      <c r="V6" s="266"/>
    </row>
    <row r="7" spans="1:22" ht="16.5" customHeight="1">
      <c r="A7" s="700"/>
      <c r="B7" s="708"/>
      <c r="C7" s="18"/>
      <c r="D7" s="2" t="s">
        <v>442</v>
      </c>
      <c r="E7" s="2"/>
      <c r="F7" s="359">
        <f aca="true" t="shared" si="0" ref="F7:G10">H7+J7+L7+N7+P7+R7+U7</f>
        <v>2650</v>
      </c>
      <c r="G7" s="434">
        <f t="shared" si="0"/>
        <v>0</v>
      </c>
      <c r="H7" s="41"/>
      <c r="I7" s="169"/>
      <c r="J7" s="41"/>
      <c r="K7" s="169"/>
      <c r="L7" s="41"/>
      <c r="M7" s="169"/>
      <c r="N7" s="314">
        <v>650</v>
      </c>
      <c r="O7" s="507"/>
      <c r="P7" s="314">
        <v>2000</v>
      </c>
      <c r="Q7" s="507"/>
      <c r="R7" s="41"/>
      <c r="S7" s="169"/>
      <c r="T7" s="43"/>
      <c r="U7" s="42"/>
      <c r="V7" s="169"/>
    </row>
    <row r="8" spans="1:22" ht="16.5" customHeight="1">
      <c r="A8" s="700"/>
      <c r="B8" s="708"/>
      <c r="C8" s="18"/>
      <c r="D8" s="236" t="s">
        <v>308</v>
      </c>
      <c r="E8" s="19"/>
      <c r="F8" s="359">
        <f t="shared" si="0"/>
        <v>2900</v>
      </c>
      <c r="G8" s="434">
        <f t="shared" si="0"/>
        <v>0</v>
      </c>
      <c r="H8" s="41"/>
      <c r="I8" s="169"/>
      <c r="J8" s="41"/>
      <c r="K8" s="169"/>
      <c r="L8" s="314">
        <v>1100</v>
      </c>
      <c r="M8" s="507"/>
      <c r="N8" s="41"/>
      <c r="O8" s="169"/>
      <c r="P8" s="314">
        <v>1800</v>
      </c>
      <c r="Q8" s="507"/>
      <c r="R8" s="41"/>
      <c r="S8" s="169"/>
      <c r="T8" s="43"/>
      <c r="U8" s="42"/>
      <c r="V8" s="169"/>
    </row>
    <row r="9" spans="1:22" ht="16.5" customHeight="1">
      <c r="A9" s="700"/>
      <c r="B9" s="709"/>
      <c r="C9" s="18"/>
      <c r="D9" s="2" t="s">
        <v>35</v>
      </c>
      <c r="E9" s="2"/>
      <c r="F9" s="359">
        <f t="shared" si="0"/>
        <v>1050</v>
      </c>
      <c r="G9" s="434">
        <f t="shared" si="0"/>
        <v>0</v>
      </c>
      <c r="H9" s="41">
        <v>50</v>
      </c>
      <c r="I9" s="507"/>
      <c r="J9" s="314">
        <v>750</v>
      </c>
      <c r="K9" s="507"/>
      <c r="L9" s="314">
        <v>100</v>
      </c>
      <c r="M9" s="507"/>
      <c r="N9" s="41"/>
      <c r="O9" s="169"/>
      <c r="P9" s="314">
        <v>150</v>
      </c>
      <c r="Q9" s="507"/>
      <c r="R9" s="41"/>
      <c r="S9" s="169"/>
      <c r="T9" s="43"/>
      <c r="U9" s="42"/>
      <c r="V9" s="169"/>
    </row>
    <row r="10" spans="1:22" ht="16.5" customHeight="1">
      <c r="A10" s="700"/>
      <c r="B10" s="232" t="s">
        <v>220</v>
      </c>
      <c r="C10" s="18"/>
      <c r="D10" s="2" t="s">
        <v>139</v>
      </c>
      <c r="E10" s="2"/>
      <c r="F10" s="359">
        <f t="shared" si="0"/>
        <v>2050</v>
      </c>
      <c r="G10" s="434">
        <f t="shared" si="0"/>
        <v>0</v>
      </c>
      <c r="H10" s="41">
        <v>50</v>
      </c>
      <c r="I10" s="507"/>
      <c r="J10" s="314">
        <v>1850</v>
      </c>
      <c r="K10" s="507"/>
      <c r="L10" s="314">
        <v>50</v>
      </c>
      <c r="M10" s="507"/>
      <c r="N10" s="41"/>
      <c r="O10" s="169"/>
      <c r="P10" s="41">
        <v>50</v>
      </c>
      <c r="Q10" s="507"/>
      <c r="R10" s="41">
        <v>50</v>
      </c>
      <c r="S10" s="507"/>
      <c r="T10" s="43"/>
      <c r="U10" s="42"/>
      <c r="V10" s="169"/>
    </row>
    <row r="11" spans="1:22" ht="16.5" customHeight="1">
      <c r="A11" s="700"/>
      <c r="B11" s="702" t="s">
        <v>221</v>
      </c>
      <c r="C11" s="98"/>
      <c r="D11" s="100" t="s">
        <v>36</v>
      </c>
      <c r="E11" s="100"/>
      <c r="F11" s="359">
        <f aca="true" t="shared" si="1" ref="F11:G13">H11+J11+L11+N11+P11+R11+U11</f>
        <v>1300</v>
      </c>
      <c r="G11" s="434">
        <f t="shared" si="1"/>
        <v>0</v>
      </c>
      <c r="H11" s="41">
        <v>50</v>
      </c>
      <c r="I11" s="507"/>
      <c r="J11" s="314">
        <v>1000</v>
      </c>
      <c r="K11" s="507"/>
      <c r="L11" s="41">
        <v>50</v>
      </c>
      <c r="M11" s="507"/>
      <c r="N11" s="41"/>
      <c r="O11" s="169"/>
      <c r="P11" s="41">
        <v>200</v>
      </c>
      <c r="Q11" s="507"/>
      <c r="R11" s="41"/>
      <c r="S11" s="169"/>
      <c r="T11" s="63"/>
      <c r="U11" s="42"/>
      <c r="V11" s="169"/>
    </row>
    <row r="12" spans="1:22" ht="16.5" customHeight="1">
      <c r="A12" s="700"/>
      <c r="B12" s="703"/>
      <c r="C12" s="18"/>
      <c r="D12" s="2" t="s">
        <v>37</v>
      </c>
      <c r="E12" s="2"/>
      <c r="F12" s="359">
        <f t="shared" si="1"/>
        <v>350</v>
      </c>
      <c r="G12" s="434">
        <f t="shared" si="1"/>
        <v>0</v>
      </c>
      <c r="H12" s="41"/>
      <c r="I12" s="169"/>
      <c r="J12" s="314">
        <v>300</v>
      </c>
      <c r="K12" s="507"/>
      <c r="L12" s="41"/>
      <c r="M12" s="169"/>
      <c r="N12" s="41"/>
      <c r="O12" s="169"/>
      <c r="P12" s="41">
        <v>50</v>
      </c>
      <c r="Q12" s="507"/>
      <c r="R12" s="41"/>
      <c r="S12" s="169"/>
      <c r="T12" s="63"/>
      <c r="U12" s="42"/>
      <c r="V12" s="169"/>
    </row>
    <row r="13" spans="1:22" ht="16.5" customHeight="1">
      <c r="A13" s="700"/>
      <c r="B13" s="227" t="s">
        <v>222</v>
      </c>
      <c r="C13" s="20"/>
      <c r="D13" s="3" t="s">
        <v>38</v>
      </c>
      <c r="E13" s="3"/>
      <c r="F13" s="111">
        <f t="shared" si="1"/>
        <v>1400</v>
      </c>
      <c r="G13" s="146">
        <f t="shared" si="1"/>
        <v>0</v>
      </c>
      <c r="H13" s="7">
        <v>0</v>
      </c>
      <c r="I13" s="265">
        <v>0</v>
      </c>
      <c r="J13" s="380">
        <v>1100</v>
      </c>
      <c r="K13" s="460"/>
      <c r="L13" s="7">
        <v>50</v>
      </c>
      <c r="M13" s="460"/>
      <c r="N13" s="7">
        <v>50</v>
      </c>
      <c r="O13" s="460"/>
      <c r="P13" s="7">
        <v>150</v>
      </c>
      <c r="Q13" s="460"/>
      <c r="R13" s="380">
        <v>50</v>
      </c>
      <c r="S13" s="460"/>
      <c r="T13" s="9"/>
      <c r="U13" s="10"/>
      <c r="V13" s="265"/>
    </row>
    <row r="14" spans="1:22" ht="16.5" customHeight="1">
      <c r="A14" s="701"/>
      <c r="B14" s="147"/>
      <c r="C14" s="122"/>
      <c r="D14" s="123" t="s">
        <v>22</v>
      </c>
      <c r="E14" s="4"/>
      <c r="F14" s="5">
        <f>SUM(F6:F13)</f>
        <v>16600</v>
      </c>
      <c r="G14" s="515">
        <f>SUM(G6:G13)</f>
        <v>0</v>
      </c>
      <c r="H14" s="7">
        <f aca="true" t="shared" si="2" ref="H14:R14">SUM(H6:H13)</f>
        <v>550</v>
      </c>
      <c r="I14" s="516">
        <f>SUM(I6:I13)</f>
        <v>0</v>
      </c>
      <c r="J14" s="7">
        <f t="shared" si="2"/>
        <v>9100</v>
      </c>
      <c r="K14" s="516">
        <f>SUM(K6:K13)</f>
        <v>0</v>
      </c>
      <c r="L14" s="7">
        <f t="shared" si="2"/>
        <v>1350</v>
      </c>
      <c r="M14" s="516">
        <f>SUM(M6:M13)</f>
        <v>0</v>
      </c>
      <c r="N14" s="7">
        <f t="shared" si="2"/>
        <v>700</v>
      </c>
      <c r="O14" s="516">
        <f>SUM(O6:O13)</f>
        <v>0</v>
      </c>
      <c r="P14" s="7">
        <f t="shared" si="2"/>
        <v>4400</v>
      </c>
      <c r="Q14" s="516">
        <f>SUM(Q6:Q13)</f>
        <v>0</v>
      </c>
      <c r="R14" s="7">
        <f t="shared" si="2"/>
        <v>400</v>
      </c>
      <c r="S14" s="516">
        <f>SUM(S6:S13)</f>
        <v>0</v>
      </c>
      <c r="T14" s="124"/>
      <c r="U14" s="10">
        <f>SUM(U6:U13)</f>
        <v>100</v>
      </c>
      <c r="V14" s="516">
        <f>SUM(V6:V13)</f>
        <v>0</v>
      </c>
    </row>
    <row r="15" spans="1:22" ht="16.5" customHeight="1">
      <c r="A15" s="148"/>
      <c r="B15" s="21"/>
      <c r="C15" s="12"/>
      <c r="D15" s="12"/>
      <c r="E15" s="12"/>
      <c r="F15" s="22"/>
      <c r="G15" s="23"/>
      <c r="H15" s="24"/>
      <c r="I15" s="23"/>
      <c r="J15" s="24"/>
      <c r="K15" s="23"/>
      <c r="L15" s="24"/>
      <c r="M15" s="23"/>
      <c r="N15" s="24"/>
      <c r="O15" s="23"/>
      <c r="P15" s="24"/>
      <c r="Q15" s="23"/>
      <c r="R15" s="24"/>
      <c r="S15" s="23"/>
      <c r="T15" s="25"/>
      <c r="U15" s="24"/>
      <c r="V15" s="26"/>
    </row>
    <row r="16" spans="1:22" ht="16.5" customHeight="1">
      <c r="A16" s="699" t="s">
        <v>249</v>
      </c>
      <c r="B16" s="704" t="s">
        <v>259</v>
      </c>
      <c r="C16" s="1"/>
      <c r="D16" s="218" t="s">
        <v>182</v>
      </c>
      <c r="E16" s="1"/>
      <c r="F16" s="183">
        <f aca="true" t="shared" si="3" ref="F16:G18">H16+J16+L16+N16+P16+R16+U16</f>
        <v>5050</v>
      </c>
      <c r="G16" s="73">
        <f t="shared" si="3"/>
        <v>0</v>
      </c>
      <c r="H16" s="379">
        <v>400</v>
      </c>
      <c r="I16" s="499"/>
      <c r="J16" s="379">
        <v>4650</v>
      </c>
      <c r="K16" s="499"/>
      <c r="L16" s="137"/>
      <c r="M16" s="499"/>
      <c r="N16" s="137"/>
      <c r="O16" s="499"/>
      <c r="P16" s="137"/>
      <c r="Q16" s="499"/>
      <c r="R16" s="137"/>
      <c r="S16" s="499"/>
      <c r="T16" s="72"/>
      <c r="U16" s="503"/>
      <c r="V16" s="499"/>
    </row>
    <row r="17" spans="1:22" ht="16.5" customHeight="1">
      <c r="A17" s="700"/>
      <c r="B17" s="705"/>
      <c r="C17" s="98"/>
      <c r="D17" s="100" t="s">
        <v>497</v>
      </c>
      <c r="E17" s="100"/>
      <c r="F17" s="57">
        <f t="shared" si="3"/>
        <v>2800</v>
      </c>
      <c r="G17" s="434">
        <f t="shared" si="3"/>
        <v>0</v>
      </c>
      <c r="H17" s="41"/>
      <c r="I17" s="44"/>
      <c r="J17" s="41"/>
      <c r="K17" s="169"/>
      <c r="L17" s="41"/>
      <c r="M17" s="169"/>
      <c r="N17" s="314">
        <v>600</v>
      </c>
      <c r="O17" s="169"/>
      <c r="P17" s="314">
        <v>2200</v>
      </c>
      <c r="Q17" s="169"/>
      <c r="R17" s="41"/>
      <c r="S17" s="169"/>
      <c r="T17" s="63"/>
      <c r="U17" s="42"/>
      <c r="V17" s="169"/>
    </row>
    <row r="18" spans="1:22" ht="16.5" customHeight="1">
      <c r="A18" s="700"/>
      <c r="B18" s="706"/>
      <c r="C18" s="20"/>
      <c r="D18" s="3" t="s">
        <v>498</v>
      </c>
      <c r="E18" s="3"/>
      <c r="F18" s="355">
        <f t="shared" si="3"/>
        <v>3450</v>
      </c>
      <c r="G18" s="146">
        <f t="shared" si="3"/>
        <v>0</v>
      </c>
      <c r="H18" s="7"/>
      <c r="I18" s="146"/>
      <c r="J18" s="7"/>
      <c r="K18" s="265"/>
      <c r="L18" s="7">
        <v>900</v>
      </c>
      <c r="M18" s="198"/>
      <c r="N18" s="7"/>
      <c r="O18" s="265"/>
      <c r="P18" s="380">
        <v>2200</v>
      </c>
      <c r="Q18" s="198"/>
      <c r="R18" s="380">
        <v>300</v>
      </c>
      <c r="S18" s="198"/>
      <c r="T18" s="512" t="s">
        <v>68</v>
      </c>
      <c r="U18" s="10">
        <v>50</v>
      </c>
      <c r="V18" s="513"/>
    </row>
    <row r="19" spans="1:22" ht="16.5" customHeight="1">
      <c r="A19" s="701"/>
      <c r="B19" s="106"/>
      <c r="C19" s="122"/>
      <c r="D19" s="123" t="s">
        <v>22</v>
      </c>
      <c r="E19" s="4"/>
      <c r="F19" s="5">
        <f aca="true" t="shared" si="4" ref="F19:R19">SUM(F16:F18)</f>
        <v>11300</v>
      </c>
      <c r="G19" s="229">
        <f t="shared" si="4"/>
        <v>0</v>
      </c>
      <c r="H19" s="14">
        <f t="shared" si="4"/>
        <v>400</v>
      </c>
      <c r="I19" s="517">
        <f>SUM(I16:I18)</f>
        <v>0</v>
      </c>
      <c r="J19" s="14">
        <f t="shared" si="4"/>
        <v>4650</v>
      </c>
      <c r="K19" s="517">
        <f>SUM(K16:K18)</f>
        <v>0</v>
      </c>
      <c r="L19" s="14">
        <f t="shared" si="4"/>
        <v>900</v>
      </c>
      <c r="M19" s="517">
        <f>SUM(M16:M18)</f>
        <v>0</v>
      </c>
      <c r="N19" s="14">
        <f t="shared" si="4"/>
        <v>600</v>
      </c>
      <c r="O19" s="517">
        <f>SUM(O16:O18)</f>
        <v>0</v>
      </c>
      <c r="P19" s="14">
        <f t="shared" si="4"/>
        <v>4400</v>
      </c>
      <c r="Q19" s="517">
        <f>SUM(Q16:Q18)</f>
        <v>0</v>
      </c>
      <c r="R19" s="14">
        <f t="shared" si="4"/>
        <v>300</v>
      </c>
      <c r="S19" s="517">
        <f>SUM(S16:S18)</f>
        <v>0</v>
      </c>
      <c r="T19" s="16"/>
      <c r="U19" s="17">
        <f>SUM(U16:U18)</f>
        <v>50</v>
      </c>
      <c r="V19" s="517">
        <f>SUM(V16:V18)</f>
        <v>0</v>
      </c>
    </row>
    <row r="20" spans="1:22" ht="16.5" customHeight="1">
      <c r="A20" s="176" t="s">
        <v>218</v>
      </c>
      <c r="B20" s="309"/>
      <c r="C20" s="180"/>
      <c r="D20" s="176"/>
      <c r="E20" s="180"/>
      <c r="F20" s="312"/>
      <c r="G20" s="310"/>
      <c r="H20" s="313"/>
      <c r="I20" s="310"/>
      <c r="J20" s="176"/>
      <c r="K20" s="176"/>
      <c r="L20" s="152"/>
      <c r="M20" s="180"/>
      <c r="N20" s="176" t="s">
        <v>248</v>
      </c>
      <c r="O20" s="151"/>
      <c r="P20" s="152"/>
      <c r="Q20" s="151"/>
      <c r="R20" s="152"/>
      <c r="S20" s="151"/>
      <c r="T20" s="153"/>
      <c r="U20" s="152"/>
      <c r="V20" s="151"/>
    </row>
    <row r="21" spans="1:22" ht="16.5" customHeight="1">
      <c r="A21" s="309"/>
      <c r="B21" s="180"/>
      <c r="C21" s="180"/>
      <c r="D21" s="309"/>
      <c r="E21" s="180"/>
      <c r="F21" s="312"/>
      <c r="G21" s="311"/>
      <c r="H21" s="313"/>
      <c r="I21" s="311"/>
      <c r="J21" s="177"/>
      <c r="K21" s="311"/>
      <c r="L21" s="152"/>
      <c r="M21" s="151"/>
      <c r="N21" s="180" t="s">
        <v>428</v>
      </c>
      <c r="O21" s="151"/>
      <c r="P21" s="152"/>
      <c r="Q21" s="151"/>
      <c r="R21" s="152"/>
      <c r="S21" s="151"/>
      <c r="T21" s="153"/>
      <c r="U21" s="152"/>
      <c r="V21" s="151"/>
    </row>
    <row r="22" spans="1:22" ht="16.5" customHeight="1">
      <c r="A22" s="697"/>
      <c r="B22" s="698"/>
      <c r="C22" s="698"/>
      <c r="D22" s="698"/>
      <c r="E22" s="698"/>
      <c r="F22" s="698"/>
      <c r="G22" s="698"/>
      <c r="H22" s="698"/>
      <c r="I22" s="698"/>
      <c r="J22" s="698"/>
      <c r="K22" s="698"/>
      <c r="L22" s="152"/>
      <c r="M22" s="151"/>
      <c r="N22" s="152"/>
      <c r="O22" s="151"/>
      <c r="P22" s="152"/>
      <c r="Q22" s="151"/>
      <c r="R22" s="152"/>
      <c r="S22" s="151"/>
      <c r="T22" s="153"/>
      <c r="U22" s="152"/>
      <c r="V22" s="151"/>
    </row>
    <row r="23" spans="1:22" ht="16.5" customHeight="1">
      <c r="A23" s="149"/>
      <c r="B23" s="104"/>
      <c r="C23" s="110"/>
      <c r="D23" s="110"/>
      <c r="E23" s="110"/>
      <c r="F23" s="150"/>
      <c r="G23" s="151"/>
      <c r="H23" s="152"/>
      <c r="I23" s="151"/>
      <c r="J23" s="152"/>
      <c r="K23" s="151"/>
      <c r="L23" s="152"/>
      <c r="M23" s="151"/>
      <c r="N23" s="152"/>
      <c r="O23" s="151"/>
      <c r="P23" s="152"/>
      <c r="Q23" s="151"/>
      <c r="R23" s="152"/>
      <c r="S23" s="151"/>
      <c r="T23" s="153"/>
      <c r="U23" s="152"/>
      <c r="V23" s="151"/>
    </row>
    <row r="24" spans="1:22" ht="16.5" customHeight="1">
      <c r="A24" s="149"/>
      <c r="B24" s="104"/>
      <c r="C24" s="110"/>
      <c r="D24" s="110"/>
      <c r="E24" s="110"/>
      <c r="F24" s="150"/>
      <c r="G24" s="151"/>
      <c r="H24" s="152"/>
      <c r="I24" s="151"/>
      <c r="J24" s="152"/>
      <c r="K24" s="151"/>
      <c r="L24" s="152"/>
      <c r="M24" s="151"/>
      <c r="N24" s="152"/>
      <c r="O24" s="151"/>
      <c r="P24" s="152"/>
      <c r="Q24" s="151"/>
      <c r="R24" s="152"/>
      <c r="S24" s="151"/>
      <c r="T24" s="153"/>
      <c r="U24" s="152"/>
      <c r="V24" s="151"/>
    </row>
    <row r="25" spans="1:22" ht="16.5" customHeight="1">
      <c r="A25" s="149"/>
      <c r="B25" s="104"/>
      <c r="C25" s="110"/>
      <c r="D25" s="110"/>
      <c r="E25" s="110"/>
      <c r="F25" s="150"/>
      <c r="G25" s="151"/>
      <c r="H25" s="152"/>
      <c r="I25" s="151"/>
      <c r="J25" s="152"/>
      <c r="K25" s="151"/>
      <c r="L25" s="152"/>
      <c r="M25" s="151"/>
      <c r="N25" s="152"/>
      <c r="O25" s="151"/>
      <c r="P25" s="152"/>
      <c r="Q25" s="151"/>
      <c r="R25" s="152"/>
      <c r="S25" s="151"/>
      <c r="T25" s="153"/>
      <c r="U25" s="152"/>
      <c r="V25" s="151"/>
    </row>
    <row r="26" spans="1:22" ht="16.5" customHeight="1">
      <c r="A26" s="149"/>
      <c r="B26" s="110"/>
      <c r="C26" s="110"/>
      <c r="D26" s="110"/>
      <c r="E26" s="110"/>
      <c r="F26" s="150"/>
      <c r="G26" s="151"/>
      <c r="H26" s="152"/>
      <c r="I26" s="151"/>
      <c r="J26" s="152"/>
      <c r="K26" s="151"/>
      <c r="L26" s="152"/>
      <c r="M26" s="151"/>
      <c r="N26" s="152"/>
      <c r="O26" s="151"/>
      <c r="P26" s="152"/>
      <c r="Q26" s="151"/>
      <c r="R26" s="152"/>
      <c r="S26" s="151"/>
      <c r="T26" s="153"/>
      <c r="U26" s="152"/>
      <c r="V26" s="151"/>
    </row>
    <row r="27" spans="1:22" ht="16.5" customHeight="1">
      <c r="A27" s="149"/>
      <c r="B27" s="104"/>
      <c r="C27" s="110"/>
      <c r="D27" s="110"/>
      <c r="E27" s="110"/>
      <c r="F27" s="150"/>
      <c r="G27" s="151"/>
      <c r="H27" s="152"/>
      <c r="I27" s="151"/>
      <c r="J27" s="152"/>
      <c r="K27" s="151"/>
      <c r="L27" s="152"/>
      <c r="M27" s="151"/>
      <c r="N27" s="152"/>
      <c r="O27" s="151"/>
      <c r="P27" s="152"/>
      <c r="Q27" s="151"/>
      <c r="R27" s="152"/>
      <c r="S27" s="151"/>
      <c r="T27" s="153"/>
      <c r="U27" s="152"/>
      <c r="V27" s="151"/>
    </row>
    <row r="28" spans="1:22" ht="16.5" customHeight="1">
      <c r="A28" s="149"/>
      <c r="B28" s="104"/>
      <c r="C28" s="110"/>
      <c r="D28" s="110"/>
      <c r="E28" s="110"/>
      <c r="F28" s="150"/>
      <c r="G28" s="151"/>
      <c r="H28" s="152"/>
      <c r="I28" s="151"/>
      <c r="J28" s="152"/>
      <c r="K28" s="151"/>
      <c r="L28" s="152"/>
      <c r="M28" s="151"/>
      <c r="N28" s="152"/>
      <c r="O28" s="151"/>
      <c r="P28" s="152"/>
      <c r="Q28" s="151"/>
      <c r="R28" s="152"/>
      <c r="S28" s="151"/>
      <c r="T28" s="153"/>
      <c r="U28" s="152"/>
      <c r="V28" s="151"/>
    </row>
    <row r="29" spans="1:22" ht="16.5" customHeight="1">
      <c r="A29" s="149"/>
      <c r="B29" s="104"/>
      <c r="C29" s="110"/>
      <c r="D29" s="110"/>
      <c r="E29" s="110"/>
      <c r="F29" s="150"/>
      <c r="G29" s="151"/>
      <c r="H29" s="152"/>
      <c r="I29" s="151"/>
      <c r="J29" s="152"/>
      <c r="K29" s="151"/>
      <c r="L29" s="152"/>
      <c r="M29" s="151"/>
      <c r="N29" s="152"/>
      <c r="O29" s="151"/>
      <c r="P29" s="152"/>
      <c r="Q29" s="151"/>
      <c r="R29" s="152"/>
      <c r="S29" s="151"/>
      <c r="T29" s="153"/>
      <c r="U29" s="152"/>
      <c r="V29" s="151"/>
    </row>
    <row r="30" spans="1:22" ht="16.5" customHeight="1">
      <c r="A30" s="149"/>
      <c r="B30" s="104"/>
      <c r="C30" s="110"/>
      <c r="D30" s="110"/>
      <c r="E30" s="110"/>
      <c r="F30" s="150"/>
      <c r="G30" s="151"/>
      <c r="H30" s="152"/>
      <c r="I30" s="151"/>
      <c r="J30" s="152"/>
      <c r="K30" s="151"/>
      <c r="L30" s="152"/>
      <c r="M30" s="151"/>
      <c r="N30" s="152"/>
      <c r="O30" s="151"/>
      <c r="P30" s="152"/>
      <c r="Q30" s="151"/>
      <c r="R30" s="152"/>
      <c r="S30" s="151"/>
      <c r="T30" s="153"/>
      <c r="U30" s="152"/>
      <c r="V30" s="151"/>
    </row>
    <row r="31" spans="1:22" ht="16.5" customHeight="1">
      <c r="A31" s="149"/>
      <c r="B31" s="104"/>
      <c r="C31" s="110"/>
      <c r="D31" s="110"/>
      <c r="E31" s="110"/>
      <c r="F31" s="150"/>
      <c r="G31" s="151"/>
      <c r="H31" s="152"/>
      <c r="I31" s="151"/>
      <c r="J31" s="152"/>
      <c r="K31" s="151"/>
      <c r="L31" s="152"/>
      <c r="M31" s="151"/>
      <c r="N31" s="152"/>
      <c r="O31" s="151"/>
      <c r="P31" s="152"/>
      <c r="Q31" s="151"/>
      <c r="R31" s="152"/>
      <c r="S31" s="151"/>
      <c r="T31" s="153"/>
      <c r="U31" s="152"/>
      <c r="V31" s="151"/>
    </row>
    <row r="32" spans="1:22" ht="16.5" customHeight="1">
      <c r="A32" s="149"/>
      <c r="B32" s="104"/>
      <c r="C32" s="110"/>
      <c r="D32" s="110"/>
      <c r="E32" s="110"/>
      <c r="F32" s="150"/>
      <c r="G32" s="151"/>
      <c r="H32" s="152"/>
      <c r="I32" s="151"/>
      <c r="J32" s="152"/>
      <c r="K32" s="151"/>
      <c r="L32" s="152"/>
      <c r="M32" s="151"/>
      <c r="N32" s="152"/>
      <c r="O32" s="151"/>
      <c r="P32" s="152"/>
      <c r="Q32" s="151"/>
      <c r="R32" s="152"/>
      <c r="S32" s="151"/>
      <c r="T32" s="153"/>
      <c r="U32" s="152"/>
      <c r="V32" s="27"/>
    </row>
    <row r="33" spans="1:22" ht="16.5" customHeight="1">
      <c r="A33" s="149"/>
      <c r="B33" s="104"/>
      <c r="C33" s="110"/>
      <c r="D33" s="110"/>
      <c r="E33" s="110"/>
      <c r="F33" s="150"/>
      <c r="G33" s="151"/>
      <c r="H33" s="152"/>
      <c r="I33" s="151"/>
      <c r="J33" s="152"/>
      <c r="K33" s="151"/>
      <c r="L33" s="152"/>
      <c r="M33" s="151"/>
      <c r="N33" s="152"/>
      <c r="O33" s="151"/>
      <c r="P33" s="152"/>
      <c r="Q33" s="151"/>
      <c r="R33" s="152"/>
      <c r="S33" s="151"/>
      <c r="T33" s="153"/>
      <c r="U33" s="152"/>
      <c r="V33" s="151"/>
    </row>
    <row r="34" spans="1:22" ht="14.25">
      <c r="A34" s="154"/>
      <c r="B34" s="154"/>
      <c r="C34" s="154"/>
      <c r="D34" s="154"/>
      <c r="E34" s="154"/>
      <c r="F34" s="152"/>
      <c r="G34" s="151"/>
      <c r="H34" s="152"/>
      <c r="I34" s="151"/>
      <c r="J34" s="152"/>
      <c r="K34" s="151"/>
      <c r="L34" s="152"/>
      <c r="M34" s="151"/>
      <c r="N34" s="152"/>
      <c r="O34" s="151"/>
      <c r="P34" s="152"/>
      <c r="Q34" s="151"/>
      <c r="R34" s="152"/>
      <c r="S34" s="151"/>
      <c r="T34" s="153"/>
      <c r="U34" s="152"/>
      <c r="V34" s="151"/>
    </row>
    <row r="35" spans="1:22" ht="14.25">
      <c r="A35" s="154"/>
      <c r="B35" s="154"/>
      <c r="C35" s="154"/>
      <c r="D35" s="154"/>
      <c r="E35" s="154"/>
      <c r="F35" s="152"/>
      <c r="G35" s="151"/>
      <c r="H35" s="152"/>
      <c r="I35" s="151"/>
      <c r="J35" s="152"/>
      <c r="K35" s="151"/>
      <c r="L35" s="152"/>
      <c r="M35" s="151"/>
      <c r="N35" s="152"/>
      <c r="O35" s="151"/>
      <c r="P35" s="152"/>
      <c r="Q35" s="151"/>
      <c r="R35" s="152"/>
      <c r="S35" s="151"/>
      <c r="T35" s="153"/>
      <c r="U35" s="152"/>
      <c r="V35" s="151"/>
    </row>
    <row r="36" spans="1:22" ht="14.25">
      <c r="A36" s="154"/>
      <c r="B36" s="154"/>
      <c r="C36" s="154"/>
      <c r="D36" s="154"/>
      <c r="E36" s="154"/>
      <c r="F36" s="152"/>
      <c r="G36" s="151"/>
      <c r="H36" s="152"/>
      <c r="I36" s="151"/>
      <c r="J36" s="152"/>
      <c r="K36" s="151"/>
      <c r="L36" s="152"/>
      <c r="M36" s="151"/>
      <c r="N36" s="152"/>
      <c r="O36" s="151"/>
      <c r="P36" s="152"/>
      <c r="Q36" s="151"/>
      <c r="R36" s="152"/>
      <c r="S36" s="151"/>
      <c r="T36" s="153"/>
      <c r="U36" s="152"/>
      <c r="V36" s="151"/>
    </row>
    <row r="37" spans="1:22" ht="14.25">
      <c r="A37" s="154"/>
      <c r="B37" s="154"/>
      <c r="C37" s="154"/>
      <c r="D37" s="154"/>
      <c r="E37" s="154"/>
      <c r="F37" s="152"/>
      <c r="G37" s="151"/>
      <c r="H37" s="152"/>
      <c r="I37" s="151"/>
      <c r="J37" s="152"/>
      <c r="K37" s="151"/>
      <c r="L37" s="152"/>
      <c r="M37" s="151"/>
      <c r="N37" s="152"/>
      <c r="O37" s="151"/>
      <c r="P37" s="152"/>
      <c r="Q37" s="151"/>
      <c r="R37" s="152"/>
      <c r="S37" s="151"/>
      <c r="T37" s="153"/>
      <c r="U37" s="152"/>
      <c r="V37" s="151"/>
    </row>
  </sheetData>
  <sheetProtection/>
  <mergeCells count="29">
    <mergeCell ref="A22:K22"/>
    <mergeCell ref="A16:A19"/>
    <mergeCell ref="A6:A14"/>
    <mergeCell ref="B11:B12"/>
    <mergeCell ref="B16:B18"/>
    <mergeCell ref="B6:B9"/>
    <mergeCell ref="F1:H1"/>
    <mergeCell ref="M1:N1"/>
    <mergeCell ref="C2:H3"/>
    <mergeCell ref="I2:K3"/>
    <mergeCell ref="L2:N3"/>
    <mergeCell ref="I1:K1"/>
    <mergeCell ref="Q3:R3"/>
    <mergeCell ref="O2:O3"/>
    <mergeCell ref="T5:U5"/>
    <mergeCell ref="H4:I4"/>
    <mergeCell ref="J4:K4"/>
    <mergeCell ref="R4:S4"/>
    <mergeCell ref="P4:Q4"/>
    <mergeCell ref="A2:B2"/>
    <mergeCell ref="S1:V1"/>
    <mergeCell ref="A4:B5"/>
    <mergeCell ref="C4:E5"/>
    <mergeCell ref="L4:M4"/>
    <mergeCell ref="N4:O4"/>
    <mergeCell ref="S2:V3"/>
    <mergeCell ref="T4:V4"/>
    <mergeCell ref="Q2:R2"/>
    <mergeCell ref="F4:G5"/>
  </mergeCells>
  <conditionalFormatting sqref="I16:I18 I6:I13 K6:K13 M6:M13 Q6:Q13 O6:O13 S6:S13 V6:V13 K16:K18 M16:M18 O16:O18 Q16:Q18 S16:S18 V16:V18">
    <cfRule type="expression" priority="5" dxfId="0" stopIfTrue="1">
      <formula>H6&lt;I6</formula>
    </cfRule>
  </conditionalFormatting>
  <conditionalFormatting sqref="V14">
    <cfRule type="expression" priority="4" dxfId="0" stopIfTrue="1">
      <formula>U14&lt;V14</formula>
    </cfRule>
  </conditionalFormatting>
  <conditionalFormatting sqref="I14 K14 M14 O14 Q14 S14">
    <cfRule type="expression" priority="3" dxfId="0" stopIfTrue="1">
      <formula>H14&lt;I14</formula>
    </cfRule>
  </conditionalFormatting>
  <conditionalFormatting sqref="V19">
    <cfRule type="expression" priority="2" dxfId="0" stopIfTrue="1">
      <formula>U19&lt;V19</formula>
    </cfRule>
  </conditionalFormatting>
  <conditionalFormatting sqref="I19 K19 M19 O19 Q19 S19">
    <cfRule type="expression" priority="1" dxfId="0" stopIfTrue="1">
      <formula>H19&lt;I19</formula>
    </cfRule>
  </conditionalFormatting>
  <dataValidations count="1">
    <dataValidation allowBlank="1" showInputMessage="1" showErrorMessage="1" imeMode="off" sqref="I6:I19 K6:K19 M8:M19 O7:O19 Q7:Q19 S6:S19 V6:V19"/>
  </dataValidations>
  <printOptions horizontalCentered="1"/>
  <pageMargins left="0.3937007874015748" right="0.1968503937007874" top="0.3937007874015748" bottom="0.3937007874015748"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8.xml><?xml version="1.0" encoding="utf-8"?>
<worksheet xmlns="http://schemas.openxmlformats.org/spreadsheetml/2006/main" xmlns:r="http://schemas.openxmlformats.org/officeDocument/2006/relationships">
  <dimension ref="A1:V41"/>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6.625" style="52" customWidth="1"/>
    <col min="3" max="3" width="0.37109375" style="52" customWidth="1"/>
    <col min="4" max="4" width="11.00390625" style="52" customWidth="1"/>
    <col min="5" max="5" width="0.37109375" style="52" customWidth="1"/>
    <col min="6" max="6" width="7.50390625" style="50" customWidth="1"/>
    <col min="7" max="7" width="8.37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3.875" style="49" customWidth="1"/>
    <col min="21" max="21" width="6.125" style="50" customWidth="1"/>
    <col min="22" max="22" width="7.625" style="51" customWidth="1"/>
    <col min="23" max="16384" width="9.00390625" style="52" customWidth="1"/>
  </cols>
  <sheetData>
    <row r="1" spans="1:22" ht="13.5" customHeight="1">
      <c r="A1" s="52" t="s">
        <v>251</v>
      </c>
      <c r="C1" s="79"/>
      <c r="D1" s="80" t="s">
        <v>3</v>
      </c>
      <c r="E1" s="80"/>
      <c r="F1" s="634">
        <f>'郡山市１'!F1</f>
        <v>0</v>
      </c>
      <c r="G1" s="635"/>
      <c r="H1" s="636"/>
      <c r="I1" s="657" t="s">
        <v>4</v>
      </c>
      <c r="J1" s="658"/>
      <c r="K1" s="659"/>
      <c r="L1" s="81" t="s">
        <v>79</v>
      </c>
      <c r="M1" s="637">
        <f>'郡山市１'!M1</f>
        <v>0</v>
      </c>
      <c r="N1" s="638"/>
      <c r="O1" s="82" t="s">
        <v>1</v>
      </c>
      <c r="P1" s="83" t="s">
        <v>6</v>
      </c>
      <c r="Q1" s="70"/>
      <c r="R1" s="84"/>
      <c r="S1" s="603" t="s">
        <v>80</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G18+G36</f>
        <v>0</v>
      </c>
      <c r="R3" s="583"/>
      <c r="S3" s="631"/>
      <c r="T3" s="632"/>
      <c r="U3" s="632"/>
      <c r="V3" s="633"/>
    </row>
    <row r="4" spans="1:22" s="129" customFormat="1" ht="15" customHeight="1">
      <c r="A4" s="574" t="s">
        <v>346</v>
      </c>
      <c r="B4" s="575"/>
      <c r="C4" s="574" t="s">
        <v>347</v>
      </c>
      <c r="D4" s="597"/>
      <c r="E4" s="598"/>
      <c r="F4" s="601" t="s">
        <v>348</v>
      </c>
      <c r="G4" s="575"/>
      <c r="H4" s="716" t="s">
        <v>349</v>
      </c>
      <c r="I4" s="718"/>
      <c r="J4" s="716" t="s">
        <v>293</v>
      </c>
      <c r="K4" s="718"/>
      <c r="L4" s="716" t="s">
        <v>350</v>
      </c>
      <c r="M4" s="718"/>
      <c r="N4" s="716" t="s">
        <v>351</v>
      </c>
      <c r="O4" s="718"/>
      <c r="P4" s="716" t="s">
        <v>294</v>
      </c>
      <c r="Q4" s="718"/>
      <c r="R4" s="716" t="s">
        <v>352</v>
      </c>
      <c r="S4" s="718"/>
      <c r="T4" s="716" t="s">
        <v>353</v>
      </c>
      <c r="U4" s="717"/>
      <c r="V4" s="718"/>
    </row>
    <row r="5" spans="1:22" ht="13.5"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3" t="s">
        <v>354</v>
      </c>
    </row>
    <row r="6" spans="1:22" ht="15" customHeight="1">
      <c r="A6" s="665" t="s">
        <v>396</v>
      </c>
      <c r="B6" s="569"/>
      <c r="C6" s="1"/>
      <c r="D6" s="1" t="s">
        <v>420</v>
      </c>
      <c r="E6" s="1"/>
      <c r="F6" s="359">
        <f aca="true" t="shared" si="0" ref="F6:G21">H6+J6+L6+N6+P6+R6+U6</f>
        <v>3650</v>
      </c>
      <c r="G6" s="53">
        <f t="shared" si="0"/>
        <v>0</v>
      </c>
      <c r="H6" s="350">
        <v>600</v>
      </c>
      <c r="I6" s="167"/>
      <c r="J6" s="350">
        <v>3050</v>
      </c>
      <c r="K6" s="167"/>
      <c r="L6" s="350"/>
      <c r="M6" s="53"/>
      <c r="N6" s="350"/>
      <c r="O6" s="53"/>
      <c r="P6" s="350"/>
      <c r="Q6" s="53"/>
      <c r="R6" s="350"/>
      <c r="S6" s="53"/>
      <c r="T6" s="121"/>
      <c r="U6" s="356"/>
      <c r="V6" s="53"/>
    </row>
    <row r="7" spans="1:22" ht="15" customHeight="1">
      <c r="A7" s="666"/>
      <c r="B7" s="570"/>
      <c r="C7" s="2"/>
      <c r="D7" s="2" t="s">
        <v>145</v>
      </c>
      <c r="E7" s="2"/>
      <c r="F7" s="359">
        <f t="shared" si="0"/>
        <v>1950</v>
      </c>
      <c r="G7" s="44">
        <f t="shared" si="0"/>
        <v>0</v>
      </c>
      <c r="H7" s="314">
        <v>250</v>
      </c>
      <c r="I7" s="169"/>
      <c r="J7" s="314">
        <v>1700</v>
      </c>
      <c r="K7" s="169"/>
      <c r="L7" s="314"/>
      <c r="M7" s="44"/>
      <c r="N7" s="314"/>
      <c r="O7" s="44"/>
      <c r="P7" s="314"/>
      <c r="Q7" s="44"/>
      <c r="R7" s="314"/>
      <c r="S7" s="44"/>
      <c r="T7" s="43"/>
      <c r="U7" s="315"/>
      <c r="V7" s="44"/>
    </row>
    <row r="8" spans="1:22" ht="15" customHeight="1">
      <c r="A8" s="666"/>
      <c r="B8" s="570"/>
      <c r="C8" s="2"/>
      <c r="D8" s="2" t="s">
        <v>146</v>
      </c>
      <c r="E8" s="19"/>
      <c r="F8" s="359">
        <f t="shared" si="0"/>
        <v>1750</v>
      </c>
      <c r="G8" s="44">
        <f t="shared" si="0"/>
        <v>0</v>
      </c>
      <c r="H8" s="314">
        <v>200</v>
      </c>
      <c r="I8" s="169"/>
      <c r="J8" s="314">
        <v>1550</v>
      </c>
      <c r="K8" s="169"/>
      <c r="L8" s="314"/>
      <c r="M8" s="44"/>
      <c r="N8" s="314"/>
      <c r="O8" s="44"/>
      <c r="P8" s="314"/>
      <c r="Q8" s="44"/>
      <c r="R8" s="314"/>
      <c r="S8" s="44"/>
      <c r="T8" s="43"/>
      <c r="U8" s="315"/>
      <c r="V8" s="44"/>
    </row>
    <row r="9" spans="1:22" ht="15" customHeight="1">
      <c r="A9" s="666"/>
      <c r="B9" s="570"/>
      <c r="C9" s="2"/>
      <c r="D9" s="2" t="s">
        <v>147</v>
      </c>
      <c r="E9" s="2"/>
      <c r="F9" s="359">
        <f t="shared" si="0"/>
        <v>3400</v>
      </c>
      <c r="G9" s="44">
        <f t="shared" si="0"/>
        <v>0</v>
      </c>
      <c r="H9" s="314">
        <v>400</v>
      </c>
      <c r="I9" s="169"/>
      <c r="J9" s="314">
        <v>3000</v>
      </c>
      <c r="K9" s="169"/>
      <c r="L9" s="314"/>
      <c r="M9" s="44"/>
      <c r="N9" s="314"/>
      <c r="O9" s="44"/>
      <c r="P9" s="314"/>
      <c r="Q9" s="44"/>
      <c r="R9" s="314"/>
      <c r="S9" s="44"/>
      <c r="T9" s="43"/>
      <c r="U9" s="315"/>
      <c r="V9" s="44"/>
    </row>
    <row r="10" spans="1:22" ht="15" customHeight="1">
      <c r="A10" s="666"/>
      <c r="B10" s="570"/>
      <c r="C10" s="2"/>
      <c r="D10" s="2" t="s">
        <v>448</v>
      </c>
      <c r="E10" s="2"/>
      <c r="F10" s="359">
        <f t="shared" si="0"/>
        <v>4050</v>
      </c>
      <c r="G10" s="44">
        <f t="shared" si="0"/>
        <v>0</v>
      </c>
      <c r="H10" s="314">
        <v>350</v>
      </c>
      <c r="I10" s="169"/>
      <c r="J10" s="314">
        <v>3700</v>
      </c>
      <c r="K10" s="169"/>
      <c r="L10" s="314"/>
      <c r="M10" s="44"/>
      <c r="N10" s="314"/>
      <c r="O10" s="44"/>
      <c r="P10" s="314"/>
      <c r="Q10" s="44"/>
      <c r="R10" s="314"/>
      <c r="S10" s="44"/>
      <c r="T10" s="43"/>
      <c r="U10" s="315"/>
      <c r="V10" s="44"/>
    </row>
    <row r="11" spans="1:22" ht="15" customHeight="1">
      <c r="A11" s="666"/>
      <c r="B11" s="570"/>
      <c r="C11" s="2"/>
      <c r="D11" s="2" t="s">
        <v>148</v>
      </c>
      <c r="E11" s="2"/>
      <c r="F11" s="359">
        <f>H11+J11+L11+N11+P11+R11+U11</f>
        <v>2450</v>
      </c>
      <c r="G11" s="44">
        <f t="shared" si="0"/>
        <v>0</v>
      </c>
      <c r="H11" s="314">
        <v>250</v>
      </c>
      <c r="I11" s="169"/>
      <c r="J11" s="314">
        <v>2200</v>
      </c>
      <c r="K11" s="169"/>
      <c r="L11" s="314"/>
      <c r="M11" s="44"/>
      <c r="N11" s="314"/>
      <c r="O11" s="44"/>
      <c r="P11" s="314"/>
      <c r="Q11" s="44"/>
      <c r="R11" s="314"/>
      <c r="S11" s="44"/>
      <c r="T11" s="43"/>
      <c r="U11" s="315"/>
      <c r="V11" s="44"/>
    </row>
    <row r="12" spans="1:22" ht="15" customHeight="1">
      <c r="A12" s="666"/>
      <c r="B12" s="570"/>
      <c r="C12" s="2"/>
      <c r="D12" s="2" t="s">
        <v>149</v>
      </c>
      <c r="E12" s="2"/>
      <c r="F12" s="359">
        <f t="shared" si="0"/>
        <v>3000</v>
      </c>
      <c r="G12" s="44">
        <f t="shared" si="0"/>
        <v>0</v>
      </c>
      <c r="H12" s="314">
        <v>300</v>
      </c>
      <c r="I12" s="169"/>
      <c r="J12" s="314">
        <v>2700</v>
      </c>
      <c r="K12" s="169"/>
      <c r="L12" s="314"/>
      <c r="M12" s="44"/>
      <c r="N12" s="314"/>
      <c r="O12" s="44"/>
      <c r="P12" s="314"/>
      <c r="Q12" s="44"/>
      <c r="R12" s="314"/>
      <c r="S12" s="44"/>
      <c r="T12" s="43"/>
      <c r="U12" s="315"/>
      <c r="V12" s="44"/>
    </row>
    <row r="13" spans="1:22" ht="15" customHeight="1">
      <c r="A13" s="666"/>
      <c r="B13" s="570"/>
      <c r="C13" s="100"/>
      <c r="D13" s="100" t="s">
        <v>150</v>
      </c>
      <c r="E13" s="100"/>
      <c r="F13" s="359">
        <f t="shared" si="0"/>
        <v>3800</v>
      </c>
      <c r="G13" s="75">
        <f t="shared" si="0"/>
        <v>0</v>
      </c>
      <c r="H13" s="357">
        <v>400</v>
      </c>
      <c r="I13" s="169"/>
      <c r="J13" s="357">
        <v>3400</v>
      </c>
      <c r="K13" s="169"/>
      <c r="L13" s="357"/>
      <c r="M13" s="75"/>
      <c r="N13" s="357"/>
      <c r="O13" s="75"/>
      <c r="P13" s="357"/>
      <c r="Q13" s="75"/>
      <c r="R13" s="357"/>
      <c r="S13" s="75"/>
      <c r="T13" s="126"/>
      <c r="U13" s="388"/>
      <c r="V13" s="44"/>
    </row>
    <row r="14" spans="1:22" ht="15" customHeight="1">
      <c r="A14" s="666"/>
      <c r="B14" s="570"/>
      <c r="C14" s="100"/>
      <c r="D14" s="100" t="s">
        <v>151</v>
      </c>
      <c r="E14" s="100"/>
      <c r="F14" s="359">
        <f t="shared" si="0"/>
        <v>2150</v>
      </c>
      <c r="G14" s="75">
        <f t="shared" si="0"/>
        <v>0</v>
      </c>
      <c r="H14" s="357">
        <v>250</v>
      </c>
      <c r="I14" s="169"/>
      <c r="J14" s="357">
        <v>1900</v>
      </c>
      <c r="K14" s="169"/>
      <c r="L14" s="357"/>
      <c r="M14" s="75"/>
      <c r="N14" s="357"/>
      <c r="O14" s="75"/>
      <c r="P14" s="357"/>
      <c r="Q14" s="75"/>
      <c r="R14" s="357"/>
      <c r="S14" s="75"/>
      <c r="T14" s="77"/>
      <c r="U14" s="388"/>
      <c r="V14" s="44"/>
    </row>
    <row r="15" spans="1:22" ht="15" customHeight="1">
      <c r="A15" s="666"/>
      <c r="B15" s="570"/>
      <c r="C15" s="2"/>
      <c r="D15" s="2" t="s">
        <v>496</v>
      </c>
      <c r="E15" s="2"/>
      <c r="F15" s="359">
        <f t="shared" si="0"/>
        <v>2350</v>
      </c>
      <c r="G15" s="44">
        <f t="shared" si="0"/>
        <v>0</v>
      </c>
      <c r="H15" s="314">
        <v>350</v>
      </c>
      <c r="I15" s="169"/>
      <c r="J15" s="314">
        <v>2000</v>
      </c>
      <c r="K15" s="169"/>
      <c r="L15" s="314"/>
      <c r="M15" s="44"/>
      <c r="N15" s="314"/>
      <c r="O15" s="44"/>
      <c r="P15" s="314"/>
      <c r="Q15" s="44"/>
      <c r="R15" s="314"/>
      <c r="S15" s="44"/>
      <c r="T15" s="63"/>
      <c r="U15" s="315"/>
      <c r="V15" s="44"/>
    </row>
    <row r="16" spans="1:22" ht="15" customHeight="1">
      <c r="A16" s="666"/>
      <c r="B16" s="570"/>
      <c r="C16" s="2"/>
      <c r="D16" s="2" t="s">
        <v>449</v>
      </c>
      <c r="E16" s="2"/>
      <c r="F16" s="359">
        <f t="shared" si="0"/>
        <v>3350</v>
      </c>
      <c r="G16" s="44">
        <f t="shared" si="0"/>
        <v>0</v>
      </c>
      <c r="H16" s="314">
        <v>350</v>
      </c>
      <c r="I16" s="169"/>
      <c r="J16" s="314">
        <v>3000</v>
      </c>
      <c r="K16" s="169"/>
      <c r="L16" s="314"/>
      <c r="M16" s="44"/>
      <c r="N16" s="314"/>
      <c r="O16" s="44"/>
      <c r="P16" s="314"/>
      <c r="Q16" s="44"/>
      <c r="R16" s="314"/>
      <c r="S16" s="44"/>
      <c r="T16" s="63"/>
      <c r="U16" s="315"/>
      <c r="V16" s="44"/>
    </row>
    <row r="17" spans="1:22" ht="15" customHeight="1">
      <c r="A17" s="666"/>
      <c r="B17" s="570"/>
      <c r="C17" s="110"/>
      <c r="D17" s="2" t="s">
        <v>450</v>
      </c>
      <c r="E17" s="490"/>
      <c r="F17" s="491">
        <f>H17+J17+L17+N17+P17+R17+U17</f>
        <v>1800</v>
      </c>
      <c r="G17" s="492">
        <f t="shared" si="0"/>
        <v>0</v>
      </c>
      <c r="H17" s="493">
        <v>300</v>
      </c>
      <c r="I17" s="494"/>
      <c r="J17" s="493">
        <v>1500</v>
      </c>
      <c r="K17" s="494"/>
      <c r="L17" s="493"/>
      <c r="M17" s="492"/>
      <c r="N17" s="493"/>
      <c r="O17" s="492"/>
      <c r="P17" s="493"/>
      <c r="Q17" s="492"/>
      <c r="R17" s="493"/>
      <c r="S17" s="492"/>
      <c r="T17" s="495"/>
      <c r="U17" s="496"/>
      <c r="V17" s="492"/>
    </row>
    <row r="18" spans="1:22" ht="15" customHeight="1">
      <c r="A18" s="666"/>
      <c r="B18" s="570"/>
      <c r="C18" s="219"/>
      <c r="D18" s="145" t="s">
        <v>112</v>
      </c>
      <c r="E18" s="12"/>
      <c r="F18" s="366">
        <f>SUM(F6:F17)</f>
        <v>33700</v>
      </c>
      <c r="G18" s="472">
        <f aca="true" t="shared" si="1" ref="G18:V18">SUM(G6:G17)</f>
        <v>0</v>
      </c>
      <c r="H18" s="436">
        <f>SUM(H6:H17)</f>
        <v>4000</v>
      </c>
      <c r="I18" s="473">
        <f>SUM(I6:I17)</f>
        <v>0</v>
      </c>
      <c r="J18" s="436">
        <f>SUM(J6:J17)</f>
        <v>29700</v>
      </c>
      <c r="K18" s="473">
        <f t="shared" si="1"/>
        <v>0</v>
      </c>
      <c r="L18" s="436">
        <f>SUM(L6:L17)</f>
        <v>0</v>
      </c>
      <c r="M18" s="437">
        <f>SUM(M6:M17)</f>
        <v>0</v>
      </c>
      <c r="N18" s="436">
        <f t="shared" si="1"/>
        <v>0</v>
      </c>
      <c r="O18" s="437">
        <f t="shared" si="1"/>
        <v>0</v>
      </c>
      <c r="P18" s="436">
        <f t="shared" si="1"/>
        <v>0</v>
      </c>
      <c r="Q18" s="437">
        <f t="shared" si="1"/>
        <v>0</v>
      </c>
      <c r="R18" s="436">
        <f t="shared" si="1"/>
        <v>0</v>
      </c>
      <c r="S18" s="437">
        <f t="shared" si="1"/>
        <v>0</v>
      </c>
      <c r="T18" s="497">
        <f t="shared" si="1"/>
        <v>0</v>
      </c>
      <c r="U18" s="464">
        <f t="shared" si="1"/>
        <v>0</v>
      </c>
      <c r="V18" s="437">
        <f t="shared" si="1"/>
        <v>0</v>
      </c>
    </row>
    <row r="19" spans="1:22" ht="2.25" customHeight="1">
      <c r="A19" s="666"/>
      <c r="B19" s="570"/>
      <c r="C19" s="4"/>
      <c r="D19" s="4"/>
      <c r="E19" s="4"/>
      <c r="F19" s="465"/>
      <c r="G19" s="425"/>
      <c r="H19" s="399"/>
      <c r="I19" s="425"/>
      <c r="J19" s="399"/>
      <c r="K19" s="425"/>
      <c r="L19" s="399"/>
      <c r="M19" s="425"/>
      <c r="N19" s="399"/>
      <c r="O19" s="425"/>
      <c r="P19" s="399"/>
      <c r="Q19" s="425"/>
      <c r="R19" s="399"/>
      <c r="S19" s="425"/>
      <c r="T19" s="124"/>
      <c r="U19" s="399"/>
      <c r="V19" s="146"/>
    </row>
    <row r="20" spans="1:22" ht="15" customHeight="1">
      <c r="A20" s="666"/>
      <c r="B20" s="570"/>
      <c r="C20" s="100"/>
      <c r="D20" s="100" t="s">
        <v>152</v>
      </c>
      <c r="E20" s="100"/>
      <c r="F20" s="359">
        <f>H20+J20+L20+N20+P20+R20+U20</f>
        <v>4100</v>
      </c>
      <c r="G20" s="75">
        <f t="shared" si="0"/>
        <v>0</v>
      </c>
      <c r="H20" s="357"/>
      <c r="I20" s="167"/>
      <c r="J20" s="357"/>
      <c r="K20" s="167"/>
      <c r="L20" s="357"/>
      <c r="M20" s="167"/>
      <c r="N20" s="357">
        <v>1000</v>
      </c>
      <c r="O20" s="167"/>
      <c r="P20" s="357">
        <v>2750</v>
      </c>
      <c r="Q20" s="167"/>
      <c r="R20" s="357">
        <v>350</v>
      </c>
      <c r="S20" s="167"/>
      <c r="T20" s="77"/>
      <c r="U20" s="388"/>
      <c r="V20" s="167"/>
    </row>
    <row r="21" spans="1:22" ht="15" customHeight="1">
      <c r="A21" s="666"/>
      <c r="B21" s="570"/>
      <c r="C21" s="2"/>
      <c r="D21" s="2" t="s">
        <v>419</v>
      </c>
      <c r="E21" s="2"/>
      <c r="F21" s="359">
        <f>H21+J21+L21+N21+P21+R21+U21</f>
        <v>1100</v>
      </c>
      <c r="G21" s="44">
        <f t="shared" si="0"/>
        <v>0</v>
      </c>
      <c r="H21" s="314"/>
      <c r="I21" s="169"/>
      <c r="J21" s="314"/>
      <c r="K21" s="169"/>
      <c r="L21" s="314"/>
      <c r="M21" s="169"/>
      <c r="N21" s="314">
        <v>200</v>
      </c>
      <c r="O21" s="169"/>
      <c r="P21" s="314">
        <v>650</v>
      </c>
      <c r="Q21" s="169"/>
      <c r="R21" s="314">
        <v>250</v>
      </c>
      <c r="S21" s="169"/>
      <c r="T21" s="63"/>
      <c r="U21" s="315"/>
      <c r="V21" s="169"/>
    </row>
    <row r="22" spans="1:22" ht="15" customHeight="1">
      <c r="A22" s="666"/>
      <c r="B22" s="570"/>
      <c r="C22" s="2"/>
      <c r="D22" s="2" t="s">
        <v>153</v>
      </c>
      <c r="E22" s="2"/>
      <c r="F22" s="359">
        <f aca="true" t="shared" si="2" ref="F22:G32">H22+J22+L22+N22+P22+R22+U22</f>
        <v>2150</v>
      </c>
      <c r="G22" s="44">
        <f t="shared" si="2"/>
        <v>0</v>
      </c>
      <c r="H22" s="314"/>
      <c r="I22" s="169"/>
      <c r="J22" s="314"/>
      <c r="K22" s="169"/>
      <c r="L22" s="314"/>
      <c r="M22" s="169"/>
      <c r="N22" s="314">
        <v>400</v>
      </c>
      <c r="O22" s="169"/>
      <c r="P22" s="314">
        <v>1600</v>
      </c>
      <c r="Q22" s="169"/>
      <c r="R22" s="314">
        <v>150</v>
      </c>
      <c r="S22" s="169"/>
      <c r="T22" s="63"/>
      <c r="U22" s="315"/>
      <c r="V22" s="169"/>
    </row>
    <row r="23" spans="1:22" ht="15" customHeight="1">
      <c r="A23" s="666"/>
      <c r="B23" s="570"/>
      <c r="C23" s="2"/>
      <c r="D23" s="2" t="s">
        <v>154</v>
      </c>
      <c r="E23" s="2"/>
      <c r="F23" s="359">
        <f t="shared" si="2"/>
        <v>4550</v>
      </c>
      <c r="G23" s="44">
        <f t="shared" si="2"/>
        <v>0</v>
      </c>
      <c r="H23" s="314"/>
      <c r="I23" s="169"/>
      <c r="J23" s="314"/>
      <c r="K23" s="169"/>
      <c r="L23" s="314"/>
      <c r="M23" s="169"/>
      <c r="N23" s="314">
        <v>1000</v>
      </c>
      <c r="O23" s="169"/>
      <c r="P23" s="314">
        <v>3100</v>
      </c>
      <c r="Q23" s="169"/>
      <c r="R23" s="314">
        <v>450</v>
      </c>
      <c r="S23" s="169"/>
      <c r="T23" s="63"/>
      <c r="U23" s="315"/>
      <c r="V23" s="169"/>
    </row>
    <row r="24" spans="1:22" ht="15" customHeight="1">
      <c r="A24" s="666"/>
      <c r="B24" s="570"/>
      <c r="C24" s="2"/>
      <c r="D24" s="2" t="s">
        <v>155</v>
      </c>
      <c r="E24" s="2"/>
      <c r="F24" s="359">
        <f t="shared" si="2"/>
        <v>6350</v>
      </c>
      <c r="G24" s="44">
        <f t="shared" si="2"/>
        <v>0</v>
      </c>
      <c r="H24" s="314"/>
      <c r="I24" s="169"/>
      <c r="J24" s="314"/>
      <c r="K24" s="169"/>
      <c r="L24" s="314"/>
      <c r="M24" s="169"/>
      <c r="N24" s="314">
        <v>1300</v>
      </c>
      <c r="O24" s="169"/>
      <c r="P24" s="314">
        <v>4450</v>
      </c>
      <c r="Q24" s="169"/>
      <c r="R24" s="314">
        <v>600</v>
      </c>
      <c r="S24" s="169"/>
      <c r="T24" s="63"/>
      <c r="U24" s="315"/>
      <c r="V24" s="169"/>
    </row>
    <row r="25" spans="1:22" ht="15" customHeight="1">
      <c r="A25" s="666"/>
      <c r="B25" s="570"/>
      <c r="C25" s="2"/>
      <c r="D25" s="2" t="s">
        <v>156</v>
      </c>
      <c r="E25" s="2"/>
      <c r="F25" s="359">
        <f t="shared" si="2"/>
        <v>3400</v>
      </c>
      <c r="G25" s="44">
        <f t="shared" si="2"/>
        <v>0</v>
      </c>
      <c r="H25" s="314"/>
      <c r="I25" s="169"/>
      <c r="J25" s="314"/>
      <c r="K25" s="169"/>
      <c r="L25" s="314"/>
      <c r="M25" s="169"/>
      <c r="N25" s="314">
        <v>700</v>
      </c>
      <c r="O25" s="169"/>
      <c r="P25" s="314">
        <v>2700</v>
      </c>
      <c r="Q25" s="169"/>
      <c r="R25" s="314"/>
      <c r="S25" s="169"/>
      <c r="T25" s="63"/>
      <c r="U25" s="315"/>
      <c r="V25" s="169"/>
    </row>
    <row r="26" spans="1:22" ht="15" customHeight="1">
      <c r="A26" s="666"/>
      <c r="B26" s="570"/>
      <c r="C26" s="2"/>
      <c r="D26" s="2" t="s">
        <v>157</v>
      </c>
      <c r="E26" s="2"/>
      <c r="F26" s="359">
        <f t="shared" si="2"/>
        <v>4150</v>
      </c>
      <c r="G26" s="44">
        <f t="shared" si="2"/>
        <v>0</v>
      </c>
      <c r="H26" s="314"/>
      <c r="I26" s="169"/>
      <c r="J26" s="314"/>
      <c r="K26" s="169"/>
      <c r="L26" s="314"/>
      <c r="M26" s="169"/>
      <c r="N26" s="314">
        <v>1000</v>
      </c>
      <c r="O26" s="169"/>
      <c r="P26" s="314">
        <v>2950</v>
      </c>
      <c r="Q26" s="169"/>
      <c r="R26" s="314">
        <v>200</v>
      </c>
      <c r="S26" s="169"/>
      <c r="T26" s="63"/>
      <c r="U26" s="315"/>
      <c r="V26" s="169"/>
    </row>
    <row r="27" spans="1:22" ht="15" customHeight="1">
      <c r="A27" s="666"/>
      <c r="B27" s="570"/>
      <c r="C27" s="2"/>
      <c r="D27" s="2" t="s">
        <v>158</v>
      </c>
      <c r="E27" s="2"/>
      <c r="F27" s="359">
        <f t="shared" si="2"/>
        <v>4550</v>
      </c>
      <c r="G27" s="44">
        <f t="shared" si="2"/>
        <v>0</v>
      </c>
      <c r="H27" s="314"/>
      <c r="I27" s="169"/>
      <c r="J27" s="314"/>
      <c r="K27" s="169"/>
      <c r="L27" s="314"/>
      <c r="M27" s="169"/>
      <c r="N27" s="314">
        <v>800</v>
      </c>
      <c r="O27" s="169"/>
      <c r="P27" s="314">
        <v>3450</v>
      </c>
      <c r="Q27" s="169"/>
      <c r="R27" s="314">
        <v>300</v>
      </c>
      <c r="S27" s="169"/>
      <c r="T27" s="63"/>
      <c r="U27" s="315"/>
      <c r="V27" s="169"/>
    </row>
    <row r="28" spans="1:22" ht="15" customHeight="1">
      <c r="A28" s="666"/>
      <c r="B28" s="570"/>
      <c r="C28" s="2"/>
      <c r="D28" s="2" t="s">
        <v>319</v>
      </c>
      <c r="E28" s="2"/>
      <c r="F28" s="359">
        <f t="shared" si="2"/>
        <v>2300</v>
      </c>
      <c r="G28" s="44">
        <f t="shared" si="2"/>
        <v>0</v>
      </c>
      <c r="H28" s="314"/>
      <c r="I28" s="169"/>
      <c r="J28" s="314"/>
      <c r="K28" s="169"/>
      <c r="L28" s="314">
        <v>2150</v>
      </c>
      <c r="M28" s="169"/>
      <c r="N28" s="314"/>
      <c r="O28" s="169"/>
      <c r="P28" s="314">
        <v>150</v>
      </c>
      <c r="Q28" s="169"/>
      <c r="R28" s="314"/>
      <c r="S28" s="169"/>
      <c r="T28" s="63"/>
      <c r="U28" s="315"/>
      <c r="V28" s="169"/>
    </row>
    <row r="29" spans="1:22" ht="15" customHeight="1">
      <c r="A29" s="666"/>
      <c r="B29" s="570"/>
      <c r="C29" s="2"/>
      <c r="D29" s="2" t="s">
        <v>306</v>
      </c>
      <c r="E29" s="2"/>
      <c r="F29" s="359">
        <f t="shared" si="2"/>
        <v>2200</v>
      </c>
      <c r="G29" s="434">
        <f t="shared" si="2"/>
        <v>0</v>
      </c>
      <c r="H29" s="314"/>
      <c r="I29" s="248"/>
      <c r="J29" s="314"/>
      <c r="K29" s="248"/>
      <c r="L29" s="314">
        <v>2000</v>
      </c>
      <c r="M29" s="248"/>
      <c r="N29" s="314"/>
      <c r="O29" s="248"/>
      <c r="P29" s="314">
        <v>200</v>
      </c>
      <c r="Q29" s="248"/>
      <c r="R29" s="314"/>
      <c r="S29" s="169"/>
      <c r="T29" s="63"/>
      <c r="U29" s="315"/>
      <c r="V29" s="169"/>
    </row>
    <row r="30" spans="1:22" ht="15" customHeight="1">
      <c r="A30" s="666"/>
      <c r="B30" s="570"/>
      <c r="C30" s="94"/>
      <c r="D30" s="723" t="s">
        <v>307</v>
      </c>
      <c r="E30" s="95"/>
      <c r="F30" s="714">
        <f>H30+J30+L30+N30+P30+R30+U30+U31</f>
        <v>3200</v>
      </c>
      <c r="G30" s="712">
        <f t="shared" si="2"/>
        <v>0</v>
      </c>
      <c r="H30" s="710"/>
      <c r="I30" s="712"/>
      <c r="J30" s="710"/>
      <c r="K30" s="712"/>
      <c r="L30" s="710">
        <v>2500</v>
      </c>
      <c r="M30" s="712"/>
      <c r="N30" s="710"/>
      <c r="O30" s="712"/>
      <c r="P30" s="710">
        <v>300</v>
      </c>
      <c r="Q30" s="712"/>
      <c r="R30" s="710">
        <v>250</v>
      </c>
      <c r="S30" s="714"/>
      <c r="T30" s="63" t="s">
        <v>95</v>
      </c>
      <c r="U30" s="315">
        <v>100</v>
      </c>
      <c r="V30" s="169"/>
    </row>
    <row r="31" spans="1:22" ht="15" customHeight="1">
      <c r="A31" s="666"/>
      <c r="B31" s="570"/>
      <c r="C31" s="98"/>
      <c r="D31" s="724"/>
      <c r="E31" s="103"/>
      <c r="F31" s="715"/>
      <c r="G31" s="713"/>
      <c r="H31" s="711"/>
      <c r="I31" s="713"/>
      <c r="J31" s="711"/>
      <c r="K31" s="713"/>
      <c r="L31" s="711"/>
      <c r="M31" s="713"/>
      <c r="N31" s="711"/>
      <c r="O31" s="713"/>
      <c r="P31" s="711"/>
      <c r="Q31" s="713"/>
      <c r="R31" s="711"/>
      <c r="S31" s="715"/>
      <c r="T31" s="528" t="s">
        <v>94</v>
      </c>
      <c r="U31" s="529">
        <v>50</v>
      </c>
      <c r="V31" s="169"/>
    </row>
    <row r="32" spans="1:22" ht="16.5" customHeight="1">
      <c r="A32" s="666"/>
      <c r="B32" s="570"/>
      <c r="C32" s="2"/>
      <c r="D32" s="2" t="s">
        <v>452</v>
      </c>
      <c r="E32" s="2"/>
      <c r="F32" s="359">
        <f t="shared" si="2"/>
        <v>3550</v>
      </c>
      <c r="G32" s="434">
        <f t="shared" si="2"/>
        <v>0</v>
      </c>
      <c r="H32" s="314"/>
      <c r="I32" s="248"/>
      <c r="J32" s="314"/>
      <c r="K32" s="248"/>
      <c r="L32" s="314">
        <v>3000</v>
      </c>
      <c r="M32" s="248"/>
      <c r="N32" s="314"/>
      <c r="O32" s="248"/>
      <c r="P32" s="314">
        <v>550</v>
      </c>
      <c r="Q32" s="248"/>
      <c r="R32" s="314"/>
      <c r="S32" s="169"/>
      <c r="T32" s="63"/>
      <c r="U32" s="315"/>
      <c r="V32" s="169"/>
    </row>
    <row r="33" spans="1:22" ht="15" customHeight="1">
      <c r="A33" s="666"/>
      <c r="B33" s="570"/>
      <c r="C33" s="94"/>
      <c r="D33" s="719" t="s">
        <v>397</v>
      </c>
      <c r="E33" s="95"/>
      <c r="F33" s="714">
        <f>U33+U34</f>
        <v>850</v>
      </c>
      <c r="G33" s="721">
        <f>V33+V34</f>
        <v>0</v>
      </c>
      <c r="H33" s="368"/>
      <c r="I33" s="195"/>
      <c r="J33" s="368"/>
      <c r="K33" s="195"/>
      <c r="L33" s="368"/>
      <c r="M33" s="195"/>
      <c r="N33" s="368"/>
      <c r="O33" s="195"/>
      <c r="P33" s="368"/>
      <c r="Q33" s="195"/>
      <c r="R33" s="368"/>
      <c r="S33" s="195"/>
      <c r="T33" s="55" t="s">
        <v>120</v>
      </c>
      <c r="U33" s="367">
        <v>600</v>
      </c>
      <c r="V33" s="169"/>
    </row>
    <row r="34" spans="1:22" ht="15" customHeight="1">
      <c r="A34" s="666"/>
      <c r="B34" s="570"/>
      <c r="C34" s="98"/>
      <c r="D34" s="720"/>
      <c r="E34" s="103"/>
      <c r="F34" s="715"/>
      <c r="G34" s="722"/>
      <c r="H34" s="357"/>
      <c r="I34" s="198"/>
      <c r="J34" s="357"/>
      <c r="K34" s="198"/>
      <c r="L34" s="357"/>
      <c r="M34" s="198"/>
      <c r="N34" s="357"/>
      <c r="O34" s="198"/>
      <c r="P34" s="357"/>
      <c r="Q34" s="198"/>
      <c r="R34" s="357"/>
      <c r="S34" s="198"/>
      <c r="T34" s="201" t="s">
        <v>94</v>
      </c>
      <c r="U34" s="315">
        <v>250</v>
      </c>
      <c r="V34" s="169"/>
    </row>
    <row r="35" spans="1:22" ht="15" customHeight="1">
      <c r="A35" s="666"/>
      <c r="B35" s="570"/>
      <c r="C35" s="4"/>
      <c r="D35" s="4" t="s">
        <v>174</v>
      </c>
      <c r="E35" s="4"/>
      <c r="F35" s="363">
        <f>H35+J35+L35+N35+P35+R35+U35</f>
        <v>150</v>
      </c>
      <c r="G35" s="146">
        <f>I35+K35+M35+O35+Q35+S35+V35</f>
        <v>0</v>
      </c>
      <c r="H35" s="380"/>
      <c r="I35" s="265"/>
      <c r="J35" s="380"/>
      <c r="K35" s="265"/>
      <c r="L35" s="380">
        <v>100</v>
      </c>
      <c r="M35" s="265"/>
      <c r="N35" s="380"/>
      <c r="O35" s="265"/>
      <c r="P35" s="380">
        <v>50</v>
      </c>
      <c r="Q35" s="265"/>
      <c r="R35" s="380"/>
      <c r="S35" s="265"/>
      <c r="T35" s="9"/>
      <c r="U35" s="389"/>
      <c r="V35" s="265"/>
    </row>
    <row r="36" spans="1:22" ht="15" customHeight="1">
      <c r="A36" s="667"/>
      <c r="B36" s="571"/>
      <c r="C36" s="4"/>
      <c r="D36" s="181" t="s">
        <v>398</v>
      </c>
      <c r="E36" s="4"/>
      <c r="F36" s="363">
        <f aca="true" t="shared" si="3" ref="F36:S36">SUM(F20:F35)</f>
        <v>42600</v>
      </c>
      <c r="G36" s="250">
        <f t="shared" si="3"/>
        <v>0</v>
      </c>
      <c r="H36" s="462">
        <f t="shared" si="3"/>
        <v>0</v>
      </c>
      <c r="I36" s="193">
        <f t="shared" si="3"/>
        <v>0</v>
      </c>
      <c r="J36" s="466">
        <f t="shared" si="3"/>
        <v>0</v>
      </c>
      <c r="K36" s="250">
        <f t="shared" si="3"/>
        <v>0</v>
      </c>
      <c r="L36" s="462">
        <f t="shared" si="3"/>
        <v>9750</v>
      </c>
      <c r="M36" s="193">
        <f t="shared" si="3"/>
        <v>0</v>
      </c>
      <c r="N36" s="466">
        <f t="shared" si="3"/>
        <v>6400</v>
      </c>
      <c r="O36" s="250">
        <f t="shared" si="3"/>
        <v>0</v>
      </c>
      <c r="P36" s="462">
        <f t="shared" si="3"/>
        <v>22900</v>
      </c>
      <c r="Q36" s="193">
        <f t="shared" si="3"/>
        <v>0</v>
      </c>
      <c r="R36" s="466">
        <f t="shared" si="3"/>
        <v>2550</v>
      </c>
      <c r="S36" s="250">
        <f t="shared" si="3"/>
        <v>0</v>
      </c>
      <c r="T36" s="465"/>
      <c r="U36" s="462">
        <f>SUM(U20:U35)</f>
        <v>1000</v>
      </c>
      <c r="V36" s="250">
        <f>SUM(V20:V35)</f>
        <v>0</v>
      </c>
    </row>
    <row r="37" spans="1:22" ht="13.5" customHeight="1">
      <c r="A37" s="119" t="s">
        <v>218</v>
      </c>
      <c r="F37" s="375"/>
      <c r="H37" s="375"/>
      <c r="J37" s="176" t="s">
        <v>461</v>
      </c>
      <c r="L37" s="375"/>
      <c r="M37" s="428"/>
      <c r="N37" s="375"/>
      <c r="P37" s="375"/>
      <c r="R37" s="375"/>
      <c r="U37" s="375"/>
      <c r="V37" s="27"/>
    </row>
    <row r="38" spans="6:22" ht="14.25">
      <c r="F38" s="375"/>
      <c r="H38" s="375"/>
      <c r="J38" s="176"/>
      <c r="L38" s="375"/>
      <c r="N38" s="375"/>
      <c r="P38" s="375"/>
      <c r="R38" s="375"/>
      <c r="U38" s="375"/>
      <c r="V38" s="27"/>
    </row>
    <row r="39" spans="6:21" ht="14.25">
      <c r="F39" s="375"/>
      <c r="H39" s="375"/>
      <c r="J39" s="375"/>
      <c r="L39" s="375"/>
      <c r="N39" s="375"/>
      <c r="P39" s="375"/>
      <c r="R39" s="375"/>
      <c r="U39" s="375"/>
    </row>
    <row r="40" spans="6:21" ht="14.25">
      <c r="F40" s="375"/>
      <c r="H40" s="375"/>
      <c r="J40" s="375"/>
      <c r="L40" s="375"/>
      <c r="N40" s="375"/>
      <c r="P40" s="375"/>
      <c r="R40" s="375"/>
      <c r="U40" s="375"/>
    </row>
    <row r="41" spans="6:21" ht="14.25">
      <c r="F41" s="375"/>
      <c r="H41" s="375"/>
      <c r="J41" s="375"/>
      <c r="L41" s="375"/>
      <c r="N41" s="375"/>
      <c r="P41" s="375"/>
      <c r="R41" s="375"/>
      <c r="U41" s="375"/>
    </row>
  </sheetData>
  <sheetProtection/>
  <mergeCells count="42">
    <mergeCell ref="R4:S4"/>
    <mergeCell ref="L4:M4"/>
    <mergeCell ref="N4:O4"/>
    <mergeCell ref="A6:B36"/>
    <mergeCell ref="D33:D34"/>
    <mergeCell ref="F33:F34"/>
    <mergeCell ref="G33:G34"/>
    <mergeCell ref="D30:D31"/>
    <mergeCell ref="F30:F31"/>
    <mergeCell ref="G30:G31"/>
    <mergeCell ref="Q3:R3"/>
    <mergeCell ref="A2:B2"/>
    <mergeCell ref="T4:V4"/>
    <mergeCell ref="A4:B5"/>
    <mergeCell ref="C4:E5"/>
    <mergeCell ref="F4:G5"/>
    <mergeCell ref="P4:Q4"/>
    <mergeCell ref="T5:U5"/>
    <mergeCell ref="H4:I4"/>
    <mergeCell ref="J4:K4"/>
    <mergeCell ref="S1:V1"/>
    <mergeCell ref="F1:H1"/>
    <mergeCell ref="M1:N1"/>
    <mergeCell ref="C2:H3"/>
    <mergeCell ref="I2:K3"/>
    <mergeCell ref="L2:N3"/>
    <mergeCell ref="I1:K1"/>
    <mergeCell ref="O2:O3"/>
    <mergeCell ref="S2:V3"/>
    <mergeCell ref="Q2:R2"/>
    <mergeCell ref="H30:H31"/>
    <mergeCell ref="I30:I31"/>
    <mergeCell ref="J30:J31"/>
    <mergeCell ref="K30:K31"/>
    <mergeCell ref="L30:L31"/>
    <mergeCell ref="M30:M31"/>
    <mergeCell ref="N30:N31"/>
    <mergeCell ref="O30:O31"/>
    <mergeCell ref="P30:P31"/>
    <mergeCell ref="Q30:Q31"/>
    <mergeCell ref="R30:R31"/>
    <mergeCell ref="S30:S31"/>
  </mergeCells>
  <conditionalFormatting sqref="O38 Q38 S38 K38 V38:V39 I38 I6:I16 K6:K16 V6:V16 S21:S29 Q21:Q29 O21:O29 M21:M29 V21:V36 K21:K29 I21:I29 I32:I36 K32:K36 M32:M36 O32:O36 Q32:Q36 S32:S36">
    <cfRule type="expression" priority="2" dxfId="0" stopIfTrue="1">
      <formula>H6&lt;I6</formula>
    </cfRule>
  </conditionalFormatting>
  <conditionalFormatting sqref="M38">
    <cfRule type="expression" priority="3" dxfId="0" stopIfTrue="1">
      <formula>J38&lt;M38</formula>
    </cfRule>
  </conditionalFormatting>
  <conditionalFormatting sqref="I17 K17 V17">
    <cfRule type="expression" priority="1" dxfId="0" stopIfTrue="1">
      <formula>H17&lt;I17</formula>
    </cfRule>
  </conditionalFormatting>
  <dataValidations count="1">
    <dataValidation allowBlank="1" showInputMessage="1" showErrorMessage="1" imeMode="off" sqref="I6:I18 G6:G36 M28:M36 K6:K18 O20:O36 Q20:Q36 S20:S36 V30:V36"/>
  </dataValidations>
  <printOptions horizontalCentered="1" verticalCentered="1"/>
  <pageMargins left="0.1968503937007874" right="0" top="0.3937007874015748"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xl/worksheets/sheet9.xml><?xml version="1.0" encoding="utf-8"?>
<worksheet xmlns="http://schemas.openxmlformats.org/spreadsheetml/2006/main" xmlns:r="http://schemas.openxmlformats.org/officeDocument/2006/relationships">
  <dimension ref="A1:IV48"/>
  <sheetViews>
    <sheetView showGridLines="0" showZeros="0" zoomScaleSheetLayoutView="100" zoomScalePageLayoutView="0" workbookViewId="0" topLeftCell="A1">
      <selection activeCell="C2" sqref="C2:H3"/>
    </sheetView>
  </sheetViews>
  <sheetFormatPr defaultColWidth="9.00390625" defaultRowHeight="13.5"/>
  <cols>
    <col min="1" max="1" width="3.625" style="52" customWidth="1"/>
    <col min="2" max="2" width="7.125" style="52" customWidth="1"/>
    <col min="3" max="3" width="0.37109375" style="52" customWidth="1"/>
    <col min="4" max="4" width="10.375" style="52" customWidth="1"/>
    <col min="5" max="5" width="0.37109375" style="52" customWidth="1"/>
    <col min="6" max="6" width="7.50390625" style="50" customWidth="1"/>
    <col min="7" max="7" width="8.625" style="51" customWidth="1"/>
    <col min="8" max="8" width="6.75390625" style="50" customWidth="1"/>
    <col min="9" max="9" width="8.375" style="51" customWidth="1"/>
    <col min="10" max="10" width="6.75390625" style="50" customWidth="1"/>
    <col min="11" max="11" width="8.375" style="51" customWidth="1"/>
    <col min="12" max="12" width="6.75390625" style="50" customWidth="1"/>
    <col min="13" max="13" width="8.375" style="51" customWidth="1"/>
    <col min="14" max="14" width="6.75390625" style="50" customWidth="1"/>
    <col min="15" max="15" width="8.375" style="51" customWidth="1"/>
    <col min="16" max="16" width="6.75390625" style="50" customWidth="1"/>
    <col min="17" max="17" width="8.375" style="51" customWidth="1"/>
    <col min="18" max="18" width="6.75390625" style="50" customWidth="1"/>
    <col min="19" max="19" width="8.375" style="51" customWidth="1"/>
    <col min="20" max="20" width="3.875" style="49" customWidth="1"/>
    <col min="21" max="21" width="6.125" style="50" customWidth="1"/>
    <col min="22" max="22" width="7.125" style="51" customWidth="1"/>
    <col min="23" max="16384" width="9.00390625" style="52" customWidth="1"/>
  </cols>
  <sheetData>
    <row r="1" spans="1:22" ht="13.5" customHeight="1">
      <c r="A1" s="52" t="s">
        <v>21</v>
      </c>
      <c r="C1" s="79"/>
      <c r="D1" s="80" t="s">
        <v>3</v>
      </c>
      <c r="E1" s="80"/>
      <c r="F1" s="634">
        <f>'郡山市１'!F1</f>
        <v>0</v>
      </c>
      <c r="G1" s="635"/>
      <c r="H1" s="636"/>
      <c r="I1" s="657" t="s">
        <v>4</v>
      </c>
      <c r="J1" s="658"/>
      <c r="K1" s="659"/>
      <c r="L1" s="81" t="s">
        <v>81</v>
      </c>
      <c r="M1" s="637">
        <f>'郡山市１'!M1</f>
        <v>0</v>
      </c>
      <c r="N1" s="638"/>
      <c r="O1" s="120" t="s">
        <v>1</v>
      </c>
      <c r="P1" s="83" t="s">
        <v>6</v>
      </c>
      <c r="Q1" s="70"/>
      <c r="R1" s="84"/>
      <c r="S1" s="603" t="s">
        <v>82</v>
      </c>
      <c r="T1" s="604"/>
      <c r="U1" s="604"/>
      <c r="V1" s="605"/>
    </row>
    <row r="2" spans="1:22" ht="15.75" customHeight="1">
      <c r="A2" s="611" t="str">
        <f>'郡山市１'!A2</f>
        <v>H29年11月1日改定</v>
      </c>
      <c r="B2" s="612"/>
      <c r="C2" s="639">
        <f>'郡山市１'!C2</f>
        <v>0</v>
      </c>
      <c r="D2" s="640"/>
      <c r="E2" s="640"/>
      <c r="F2" s="640"/>
      <c r="G2" s="640"/>
      <c r="H2" s="641"/>
      <c r="I2" s="645">
        <f>'郡山市１'!I2</f>
        <v>0</v>
      </c>
      <c r="J2" s="646"/>
      <c r="K2" s="647"/>
      <c r="L2" s="651">
        <f>'郡山市１'!L2</f>
        <v>0</v>
      </c>
      <c r="M2" s="652"/>
      <c r="N2" s="653"/>
      <c r="O2" s="660">
        <f>'郡山市１'!O2</f>
        <v>0</v>
      </c>
      <c r="P2" s="86"/>
      <c r="Q2" s="580">
        <f>SUM('郡山市１:喜多方市・耶麻郡・大沼郡'!Q3:R3)</f>
        <v>0</v>
      </c>
      <c r="R2" s="581"/>
      <c r="S2" s="628">
        <f>'郡山市１'!S2</f>
        <v>0</v>
      </c>
      <c r="T2" s="629"/>
      <c r="U2" s="629"/>
      <c r="V2" s="630"/>
    </row>
    <row r="3" spans="3:22" ht="15.75" customHeight="1">
      <c r="C3" s="642"/>
      <c r="D3" s="643"/>
      <c r="E3" s="643"/>
      <c r="F3" s="643"/>
      <c r="G3" s="643"/>
      <c r="H3" s="644"/>
      <c r="I3" s="648"/>
      <c r="J3" s="649"/>
      <c r="K3" s="650"/>
      <c r="L3" s="654"/>
      <c r="M3" s="655"/>
      <c r="N3" s="656"/>
      <c r="O3" s="661"/>
      <c r="P3" s="87" t="s">
        <v>7</v>
      </c>
      <c r="Q3" s="582">
        <f>G17+G32+G40</f>
        <v>0</v>
      </c>
      <c r="R3" s="583"/>
      <c r="S3" s="631"/>
      <c r="T3" s="632"/>
      <c r="U3" s="632"/>
      <c r="V3" s="633"/>
    </row>
    <row r="4" spans="1:22" s="129" customFormat="1" ht="15.75" customHeight="1">
      <c r="A4" s="574" t="s">
        <v>346</v>
      </c>
      <c r="B4" s="575"/>
      <c r="C4" s="574" t="s">
        <v>347</v>
      </c>
      <c r="D4" s="597"/>
      <c r="E4" s="598"/>
      <c r="F4" s="601" t="s">
        <v>348</v>
      </c>
      <c r="G4" s="575"/>
      <c r="H4" s="572" t="s">
        <v>349</v>
      </c>
      <c r="I4" s="573"/>
      <c r="J4" s="572" t="s">
        <v>293</v>
      </c>
      <c r="K4" s="573"/>
      <c r="L4" s="572" t="s">
        <v>350</v>
      </c>
      <c r="M4" s="573"/>
      <c r="N4" s="572" t="s">
        <v>351</v>
      </c>
      <c r="O4" s="573"/>
      <c r="P4" s="572" t="s">
        <v>294</v>
      </c>
      <c r="Q4" s="573"/>
      <c r="R4" s="572" t="s">
        <v>352</v>
      </c>
      <c r="S4" s="573"/>
      <c r="T4" s="572" t="s">
        <v>353</v>
      </c>
      <c r="U4" s="625"/>
      <c r="V4" s="573"/>
    </row>
    <row r="5" spans="1:22" ht="13.5" customHeight="1">
      <c r="A5" s="576"/>
      <c r="B5" s="577"/>
      <c r="C5" s="576"/>
      <c r="D5" s="599"/>
      <c r="E5" s="600"/>
      <c r="F5" s="602"/>
      <c r="G5" s="577"/>
      <c r="H5" s="91" t="s">
        <v>313</v>
      </c>
      <c r="I5" s="92" t="s">
        <v>354</v>
      </c>
      <c r="J5" s="91" t="s">
        <v>313</v>
      </c>
      <c r="K5" s="92" t="s">
        <v>354</v>
      </c>
      <c r="L5" s="91" t="s">
        <v>313</v>
      </c>
      <c r="M5" s="92" t="s">
        <v>354</v>
      </c>
      <c r="N5" s="91" t="s">
        <v>313</v>
      </c>
      <c r="O5" s="92" t="s">
        <v>354</v>
      </c>
      <c r="P5" s="91" t="s">
        <v>313</v>
      </c>
      <c r="Q5" s="92" t="s">
        <v>354</v>
      </c>
      <c r="R5" s="91" t="s">
        <v>313</v>
      </c>
      <c r="S5" s="92" t="s">
        <v>354</v>
      </c>
      <c r="T5" s="626" t="s">
        <v>313</v>
      </c>
      <c r="U5" s="627"/>
      <c r="V5" s="93" t="s">
        <v>354</v>
      </c>
    </row>
    <row r="6" spans="1:22" ht="15" customHeight="1">
      <c r="A6" s="668" t="s">
        <v>396</v>
      </c>
      <c r="B6" s="688" t="s">
        <v>399</v>
      </c>
      <c r="C6" s="108"/>
      <c r="D6" s="1" t="s">
        <v>175</v>
      </c>
      <c r="E6" s="1"/>
      <c r="F6" s="349">
        <f aca="true" t="shared" si="0" ref="F6:G16">H6+J6+L6+N6+P6+R6+U6</f>
        <v>4000</v>
      </c>
      <c r="G6" s="53">
        <f t="shared" si="0"/>
        <v>0</v>
      </c>
      <c r="H6" s="350">
        <v>200</v>
      </c>
      <c r="I6" s="167"/>
      <c r="J6" s="350">
        <v>3500</v>
      </c>
      <c r="K6" s="167"/>
      <c r="L6" s="350"/>
      <c r="M6" s="167"/>
      <c r="N6" s="350"/>
      <c r="O6" s="167"/>
      <c r="P6" s="350"/>
      <c r="Q6" s="167"/>
      <c r="R6" s="350">
        <v>250</v>
      </c>
      <c r="S6" s="167"/>
      <c r="T6" s="142" t="s">
        <v>120</v>
      </c>
      <c r="U6" s="356">
        <v>50</v>
      </c>
      <c r="V6" s="167"/>
    </row>
    <row r="7" spans="1:22" ht="15" customHeight="1">
      <c r="A7" s="732"/>
      <c r="B7" s="689"/>
      <c r="C7" s="18"/>
      <c r="D7" s="2" t="s">
        <v>247</v>
      </c>
      <c r="E7" s="2"/>
      <c r="F7" s="359">
        <f t="shared" si="0"/>
        <v>2900</v>
      </c>
      <c r="G7" s="44">
        <f t="shared" si="0"/>
        <v>0</v>
      </c>
      <c r="H7" s="314"/>
      <c r="I7" s="169"/>
      <c r="J7" s="314"/>
      <c r="K7" s="169"/>
      <c r="L7" s="314">
        <v>250</v>
      </c>
      <c r="M7" s="169"/>
      <c r="N7" s="314">
        <v>350</v>
      </c>
      <c r="O7" s="169"/>
      <c r="P7" s="314">
        <v>2300</v>
      </c>
      <c r="Q7" s="169"/>
      <c r="R7" s="314"/>
      <c r="S7" s="169"/>
      <c r="T7" s="161"/>
      <c r="U7" s="315">
        <v>0</v>
      </c>
      <c r="V7" s="169"/>
    </row>
    <row r="8" spans="1:22" ht="15" customHeight="1">
      <c r="A8" s="732"/>
      <c r="B8" s="727" t="s">
        <v>295</v>
      </c>
      <c r="C8" s="94"/>
      <c r="D8" s="728" t="s">
        <v>322</v>
      </c>
      <c r="E8" s="105"/>
      <c r="F8" s="714">
        <f>H8+J8+L8+N8+P8+R8+U8+U9</f>
        <v>4600</v>
      </c>
      <c r="G8" s="737">
        <f>I8+K8+M8+O8+Q8+S8+V8+V9</f>
        <v>0</v>
      </c>
      <c r="H8" s="710">
        <v>250</v>
      </c>
      <c r="I8" s="739"/>
      <c r="J8" s="710">
        <v>3950</v>
      </c>
      <c r="K8" s="739"/>
      <c r="L8" s="710"/>
      <c r="M8" s="739"/>
      <c r="N8" s="710"/>
      <c r="O8" s="739"/>
      <c r="P8" s="710"/>
      <c r="Q8" s="739"/>
      <c r="R8" s="710">
        <v>300</v>
      </c>
      <c r="S8" s="739"/>
      <c r="T8" s="161" t="s">
        <v>95</v>
      </c>
      <c r="U8" s="315">
        <v>50</v>
      </c>
      <c r="V8" s="169"/>
    </row>
    <row r="9" spans="1:22" ht="15" customHeight="1">
      <c r="A9" s="732"/>
      <c r="B9" s="727"/>
      <c r="C9" s="98"/>
      <c r="D9" s="729"/>
      <c r="E9" s="103"/>
      <c r="F9" s="715"/>
      <c r="G9" s="738"/>
      <c r="H9" s="711"/>
      <c r="I9" s="740"/>
      <c r="J9" s="711"/>
      <c r="K9" s="740"/>
      <c r="L9" s="711"/>
      <c r="M9" s="740"/>
      <c r="N9" s="711"/>
      <c r="O9" s="740"/>
      <c r="P9" s="711"/>
      <c r="Q9" s="740"/>
      <c r="R9" s="711"/>
      <c r="S9" s="740"/>
      <c r="T9" s="161" t="s">
        <v>94</v>
      </c>
      <c r="U9" s="315">
        <v>50</v>
      </c>
      <c r="V9" s="169"/>
    </row>
    <row r="10" spans="1:22" ht="15" customHeight="1">
      <c r="A10" s="732"/>
      <c r="B10" s="726"/>
      <c r="C10" s="18"/>
      <c r="D10" s="141" t="s">
        <v>415</v>
      </c>
      <c r="E10" s="2"/>
      <c r="F10" s="359">
        <f>H10+J10+L10+N10+P10+R10+U10</f>
        <v>3250</v>
      </c>
      <c r="G10" s="44">
        <f t="shared" si="0"/>
        <v>0</v>
      </c>
      <c r="H10" s="314"/>
      <c r="I10" s="169"/>
      <c r="J10" s="314"/>
      <c r="K10" s="169"/>
      <c r="L10" s="314"/>
      <c r="M10" s="169"/>
      <c r="N10" s="314">
        <v>800</v>
      </c>
      <c r="O10" s="169"/>
      <c r="P10" s="314">
        <v>2450</v>
      </c>
      <c r="Q10" s="169"/>
      <c r="R10" s="314"/>
      <c r="S10" s="169"/>
      <c r="T10" s="161"/>
      <c r="U10" s="315"/>
      <c r="V10" s="169"/>
    </row>
    <row r="11" spans="1:22" ht="15" customHeight="1">
      <c r="A11" s="732"/>
      <c r="B11" s="695" t="s">
        <v>400</v>
      </c>
      <c r="C11" s="18"/>
      <c r="D11" s="2" t="s">
        <v>490</v>
      </c>
      <c r="E11" s="2"/>
      <c r="F11" s="359">
        <f t="shared" si="0"/>
        <v>2800</v>
      </c>
      <c r="G11" s="44">
        <f t="shared" si="0"/>
        <v>0</v>
      </c>
      <c r="H11" s="314">
        <v>100</v>
      </c>
      <c r="I11" s="169"/>
      <c r="J11" s="314">
        <v>2250</v>
      </c>
      <c r="K11" s="169"/>
      <c r="L11" s="314">
        <v>350</v>
      </c>
      <c r="M11" s="169"/>
      <c r="N11" s="314"/>
      <c r="O11" s="169"/>
      <c r="P11" s="314"/>
      <c r="Q11" s="169"/>
      <c r="R11" s="314">
        <v>100</v>
      </c>
      <c r="S11" s="169"/>
      <c r="T11" s="161"/>
      <c r="U11" s="315"/>
      <c r="V11" s="169"/>
    </row>
    <row r="12" spans="1:22" ht="15" customHeight="1">
      <c r="A12" s="732"/>
      <c r="B12" s="689"/>
      <c r="C12" s="18"/>
      <c r="D12" s="141" t="s">
        <v>491</v>
      </c>
      <c r="E12" s="2"/>
      <c r="F12" s="359">
        <f t="shared" si="0"/>
        <v>1200</v>
      </c>
      <c r="G12" s="44">
        <f t="shared" si="0"/>
        <v>0</v>
      </c>
      <c r="H12" s="314"/>
      <c r="I12" s="169"/>
      <c r="J12" s="314"/>
      <c r="K12" s="169"/>
      <c r="L12" s="314"/>
      <c r="M12" s="169"/>
      <c r="N12" s="314">
        <v>150</v>
      </c>
      <c r="O12" s="169"/>
      <c r="P12" s="314">
        <v>1050</v>
      </c>
      <c r="Q12" s="169"/>
      <c r="R12" s="314"/>
      <c r="S12" s="169"/>
      <c r="T12" s="161"/>
      <c r="U12" s="315"/>
      <c r="V12" s="169"/>
    </row>
    <row r="13" spans="1:22" ht="15" customHeight="1">
      <c r="A13" s="732"/>
      <c r="B13" s="681" t="s">
        <v>416</v>
      </c>
      <c r="C13" s="18"/>
      <c r="D13" s="2" t="s">
        <v>492</v>
      </c>
      <c r="E13" s="2"/>
      <c r="F13" s="359">
        <f>H13+J13+L13+N13+P13+R13+U13</f>
        <v>1150</v>
      </c>
      <c r="G13" s="44">
        <f>I13+K13+M13+O13+Q13+S13+V13</f>
        <v>0</v>
      </c>
      <c r="H13" s="314">
        <v>50</v>
      </c>
      <c r="I13" s="169"/>
      <c r="J13" s="314">
        <v>1050</v>
      </c>
      <c r="K13" s="169"/>
      <c r="L13" s="314"/>
      <c r="M13" s="169"/>
      <c r="N13" s="314"/>
      <c r="O13" s="169"/>
      <c r="P13" s="314"/>
      <c r="Q13" s="169"/>
      <c r="R13" s="314">
        <v>50</v>
      </c>
      <c r="S13" s="169"/>
      <c r="T13" s="63"/>
      <c r="U13" s="315"/>
      <c r="V13" s="169"/>
    </row>
    <row r="14" spans="1:22" ht="15" customHeight="1">
      <c r="A14" s="732"/>
      <c r="B14" s="682"/>
      <c r="C14" s="18"/>
      <c r="D14" s="2" t="s">
        <v>493</v>
      </c>
      <c r="E14" s="2"/>
      <c r="F14" s="359">
        <f>H14+J14+L14+N14+P14+R14+U14</f>
        <v>1100</v>
      </c>
      <c r="G14" s="44">
        <f>I14+K14+M14+O14+Q14+S14+V14</f>
        <v>0</v>
      </c>
      <c r="H14" s="314"/>
      <c r="I14" s="169"/>
      <c r="J14" s="314"/>
      <c r="K14" s="169"/>
      <c r="L14" s="314">
        <v>100</v>
      </c>
      <c r="M14" s="169"/>
      <c r="N14" s="314">
        <v>100</v>
      </c>
      <c r="O14" s="169"/>
      <c r="P14" s="314">
        <v>850</v>
      </c>
      <c r="Q14" s="169"/>
      <c r="R14" s="314">
        <v>50</v>
      </c>
      <c r="S14" s="169"/>
      <c r="T14" s="63"/>
      <c r="U14" s="315"/>
      <c r="V14" s="169"/>
    </row>
    <row r="15" spans="1:22" ht="15" customHeight="1">
      <c r="A15" s="732"/>
      <c r="B15" s="323" t="s">
        <v>401</v>
      </c>
      <c r="C15" s="100"/>
      <c r="D15" s="100" t="s">
        <v>541</v>
      </c>
      <c r="E15" s="100"/>
      <c r="F15" s="360">
        <f t="shared" si="0"/>
        <v>250</v>
      </c>
      <c r="G15" s="75">
        <f t="shared" si="0"/>
        <v>0</v>
      </c>
      <c r="H15" s="357"/>
      <c r="I15" s="198"/>
      <c r="J15" s="357">
        <v>250</v>
      </c>
      <c r="K15" s="198"/>
      <c r="L15" s="357"/>
      <c r="M15" s="198"/>
      <c r="N15" s="357"/>
      <c r="O15" s="198"/>
      <c r="P15" s="357"/>
      <c r="Q15" s="198"/>
      <c r="R15" s="357"/>
      <c r="S15" s="198"/>
      <c r="T15" s="207"/>
      <c r="U15" s="388"/>
      <c r="V15" s="198"/>
    </row>
    <row r="16" spans="1:22" ht="15" customHeight="1">
      <c r="A16" s="732"/>
      <c r="B16" s="143" t="s">
        <v>402</v>
      </c>
      <c r="C16" s="20"/>
      <c r="D16" s="3" t="s">
        <v>494</v>
      </c>
      <c r="E16" s="3"/>
      <c r="F16" s="355">
        <f t="shared" si="0"/>
        <v>650</v>
      </c>
      <c r="G16" s="112">
        <f t="shared" si="0"/>
        <v>0</v>
      </c>
      <c r="H16" s="351"/>
      <c r="I16" s="170"/>
      <c r="J16" s="351">
        <v>400</v>
      </c>
      <c r="K16" s="170"/>
      <c r="L16" s="351">
        <v>50</v>
      </c>
      <c r="M16" s="170"/>
      <c r="N16" s="351">
        <v>50</v>
      </c>
      <c r="O16" s="170"/>
      <c r="P16" s="351">
        <v>150</v>
      </c>
      <c r="Q16" s="170"/>
      <c r="R16" s="351"/>
      <c r="S16" s="170"/>
      <c r="T16" s="114"/>
      <c r="U16" s="384"/>
      <c r="V16" s="170"/>
    </row>
    <row r="17" spans="1:256" ht="15" customHeight="1">
      <c r="A17" s="733"/>
      <c r="B17" s="261"/>
      <c r="C17" s="133"/>
      <c r="D17" s="262" t="s">
        <v>403</v>
      </c>
      <c r="E17" s="135"/>
      <c r="F17" s="374">
        <f>SUM(F6:F16)</f>
        <v>21900</v>
      </c>
      <c r="G17" s="136">
        <f>SUM(G6:G16)</f>
        <v>0</v>
      </c>
      <c r="H17" s="379">
        <f aca="true" t="shared" si="1" ref="H17:U17">SUM(H6:H16)</f>
        <v>600</v>
      </c>
      <c r="I17" s="136">
        <f t="shared" si="1"/>
        <v>0</v>
      </c>
      <c r="J17" s="379">
        <f t="shared" si="1"/>
        <v>11400</v>
      </c>
      <c r="K17" s="136">
        <f t="shared" si="1"/>
        <v>0</v>
      </c>
      <c r="L17" s="379">
        <f t="shared" si="1"/>
        <v>750</v>
      </c>
      <c r="M17" s="136">
        <f t="shared" si="1"/>
        <v>0</v>
      </c>
      <c r="N17" s="379">
        <f t="shared" si="1"/>
        <v>1450</v>
      </c>
      <c r="O17" s="136">
        <f t="shared" si="1"/>
        <v>0</v>
      </c>
      <c r="P17" s="379">
        <f t="shared" si="1"/>
        <v>6800</v>
      </c>
      <c r="Q17" s="136">
        <f t="shared" si="1"/>
        <v>0</v>
      </c>
      <c r="R17" s="379">
        <f>SUM(R6:R16)</f>
        <v>750</v>
      </c>
      <c r="S17" s="136">
        <f t="shared" si="1"/>
        <v>0</v>
      </c>
      <c r="T17" s="81"/>
      <c r="U17" s="387">
        <f t="shared" si="1"/>
        <v>150</v>
      </c>
      <c r="V17" s="136">
        <f>SUM(V6:V16)</f>
        <v>0</v>
      </c>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BH17" s="154"/>
      <c r="BI17" s="154"/>
      <c r="BJ17" s="154"/>
      <c r="BK17" s="154"/>
      <c r="BL17" s="154"/>
      <c r="BM17" s="154"/>
      <c r="BN17" s="154"/>
      <c r="BO17" s="154"/>
      <c r="BP17" s="154"/>
      <c r="BQ17" s="154"/>
      <c r="BR17" s="154"/>
      <c r="BS17" s="154"/>
      <c r="BT17" s="154"/>
      <c r="BU17" s="154"/>
      <c r="BV17" s="154"/>
      <c r="BW17" s="154"/>
      <c r="BX17" s="154"/>
      <c r="BY17" s="154"/>
      <c r="BZ17" s="154"/>
      <c r="CA17" s="154"/>
      <c r="CB17" s="154"/>
      <c r="CC17" s="154"/>
      <c r="CD17" s="154"/>
      <c r="CE17" s="154"/>
      <c r="CF17" s="154"/>
      <c r="CG17" s="154"/>
      <c r="CH17" s="154"/>
      <c r="CI17" s="154"/>
      <c r="CJ17" s="154"/>
      <c r="CK17" s="154"/>
      <c r="CL17" s="154"/>
      <c r="CM17" s="154"/>
      <c r="CN17" s="154"/>
      <c r="CO17" s="154"/>
      <c r="CP17" s="154"/>
      <c r="CQ17" s="154"/>
      <c r="CR17" s="154"/>
      <c r="CS17" s="154"/>
      <c r="CT17" s="154"/>
      <c r="CU17" s="154"/>
      <c r="CV17" s="154"/>
      <c r="CW17" s="154"/>
      <c r="CX17" s="154"/>
      <c r="CY17" s="154"/>
      <c r="CZ17" s="154"/>
      <c r="DA17" s="154"/>
      <c r="DB17" s="154"/>
      <c r="DC17" s="154"/>
      <c r="DD17" s="154"/>
      <c r="DE17" s="154"/>
      <c r="DF17" s="154"/>
      <c r="DG17" s="154"/>
      <c r="DH17" s="154"/>
      <c r="DI17" s="154"/>
      <c r="DJ17" s="154"/>
      <c r="DK17" s="154"/>
      <c r="DL17" s="154"/>
      <c r="DM17" s="154"/>
      <c r="DN17" s="154"/>
      <c r="DO17" s="154"/>
      <c r="DP17" s="154"/>
      <c r="DQ17" s="154"/>
      <c r="DR17" s="154"/>
      <c r="DS17" s="154"/>
      <c r="DT17" s="154"/>
      <c r="DU17" s="154"/>
      <c r="DV17" s="154"/>
      <c r="DW17" s="154"/>
      <c r="DX17" s="154"/>
      <c r="DY17" s="154"/>
      <c r="DZ17" s="154"/>
      <c r="EA17" s="154"/>
      <c r="EB17" s="154"/>
      <c r="EC17" s="154"/>
      <c r="ED17" s="154"/>
      <c r="EE17" s="154"/>
      <c r="EF17" s="154"/>
      <c r="EG17" s="154"/>
      <c r="EH17" s="154"/>
      <c r="EI17" s="154"/>
      <c r="EJ17" s="154"/>
      <c r="EK17" s="154"/>
      <c r="EL17" s="154"/>
      <c r="EM17" s="154"/>
      <c r="EN17" s="154"/>
      <c r="EO17" s="154"/>
      <c r="EP17" s="154"/>
      <c r="EQ17" s="154"/>
      <c r="ER17" s="154"/>
      <c r="ES17" s="154"/>
      <c r="ET17" s="154"/>
      <c r="EU17" s="154"/>
      <c r="EV17" s="154"/>
      <c r="EW17" s="154"/>
      <c r="EX17" s="154"/>
      <c r="EY17" s="154"/>
      <c r="EZ17" s="154"/>
      <c r="FA17" s="154"/>
      <c r="FB17" s="154"/>
      <c r="FC17" s="154"/>
      <c r="FD17" s="154"/>
      <c r="FE17" s="154"/>
      <c r="FF17" s="154"/>
      <c r="FG17" s="154"/>
      <c r="FH17" s="154"/>
      <c r="FI17" s="154"/>
      <c r="FJ17" s="154"/>
      <c r="FK17" s="154"/>
      <c r="FL17" s="154"/>
      <c r="FM17" s="154"/>
      <c r="FN17" s="154"/>
      <c r="FO17" s="154"/>
      <c r="FP17" s="154"/>
      <c r="FQ17" s="154"/>
      <c r="FR17" s="154"/>
      <c r="FS17" s="154"/>
      <c r="FT17" s="154"/>
      <c r="FU17" s="154"/>
      <c r="FV17" s="154"/>
      <c r="FW17" s="154"/>
      <c r="FX17" s="154"/>
      <c r="FY17" s="154"/>
      <c r="FZ17" s="154"/>
      <c r="GA17" s="154"/>
      <c r="GB17" s="154"/>
      <c r="GC17" s="154"/>
      <c r="GD17" s="154"/>
      <c r="GE17" s="154"/>
      <c r="GF17" s="154"/>
      <c r="GG17" s="154"/>
      <c r="GH17" s="154"/>
      <c r="GI17" s="154"/>
      <c r="GJ17" s="154"/>
      <c r="GK17" s="154"/>
      <c r="GL17" s="154"/>
      <c r="GM17" s="154"/>
      <c r="GN17" s="154"/>
      <c r="GO17" s="154"/>
      <c r="GP17" s="154"/>
      <c r="GQ17" s="154"/>
      <c r="GR17" s="154"/>
      <c r="GS17" s="154"/>
      <c r="GT17" s="154"/>
      <c r="GU17" s="154"/>
      <c r="GV17" s="154"/>
      <c r="GW17" s="154"/>
      <c r="GX17" s="154"/>
      <c r="GY17" s="154"/>
      <c r="GZ17" s="154"/>
      <c r="HA17" s="154"/>
      <c r="HB17" s="154"/>
      <c r="HC17" s="154"/>
      <c r="HD17" s="154"/>
      <c r="HE17" s="154"/>
      <c r="HF17" s="154"/>
      <c r="HG17" s="154"/>
      <c r="HH17" s="154"/>
      <c r="HI17" s="154"/>
      <c r="HJ17" s="154"/>
      <c r="HK17" s="154"/>
      <c r="HL17" s="154"/>
      <c r="HM17" s="154"/>
      <c r="HN17" s="154"/>
      <c r="HO17" s="154"/>
      <c r="HP17" s="154"/>
      <c r="HQ17" s="154"/>
      <c r="HR17" s="154"/>
      <c r="HS17" s="154"/>
      <c r="HT17" s="154"/>
      <c r="HU17" s="154"/>
      <c r="HV17" s="154"/>
      <c r="HW17" s="154"/>
      <c r="HX17" s="154"/>
      <c r="HY17" s="154"/>
      <c r="HZ17" s="154"/>
      <c r="IA17" s="154"/>
      <c r="IB17" s="154"/>
      <c r="IC17" s="154"/>
      <c r="ID17" s="154"/>
      <c r="IE17" s="154"/>
      <c r="IF17" s="154"/>
      <c r="IG17" s="154"/>
      <c r="IH17" s="154"/>
      <c r="II17" s="154"/>
      <c r="IJ17" s="154"/>
      <c r="IK17" s="154"/>
      <c r="IL17" s="154"/>
      <c r="IM17" s="154"/>
      <c r="IN17" s="154"/>
      <c r="IO17" s="154"/>
      <c r="IP17" s="154"/>
      <c r="IQ17" s="154"/>
      <c r="IR17" s="154"/>
      <c r="IS17" s="154"/>
      <c r="IT17" s="154"/>
      <c r="IU17" s="154"/>
      <c r="IV17" s="154"/>
    </row>
    <row r="18" spans="1:256" s="157" customFormat="1" ht="3" customHeight="1">
      <c r="A18" s="260"/>
      <c r="B18" s="21"/>
      <c r="C18" s="12"/>
      <c r="D18" s="107"/>
      <c r="E18" s="12"/>
      <c r="F18" s="366"/>
      <c r="G18" s="15"/>
      <c r="H18" s="377"/>
      <c r="I18" s="15"/>
      <c r="J18" s="377"/>
      <c r="K18" s="15"/>
      <c r="L18" s="377"/>
      <c r="M18" s="15"/>
      <c r="N18" s="377"/>
      <c r="O18" s="15"/>
      <c r="P18" s="377"/>
      <c r="Q18" s="15"/>
      <c r="R18" s="377"/>
      <c r="S18" s="15"/>
      <c r="T18" s="16"/>
      <c r="U18" s="386"/>
      <c r="V18" s="15"/>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row>
    <row r="19" spans="1:22" ht="14.25" customHeight="1">
      <c r="A19" s="730" t="s">
        <v>404</v>
      </c>
      <c r="B19" s="731"/>
      <c r="C19" s="731"/>
      <c r="D19" s="731"/>
      <c r="E19" s="4"/>
      <c r="F19" s="363">
        <f>'福島1'!F18+'福島1'!F36+'福島２･伊達市・伊達郡'!F17</f>
        <v>98200</v>
      </c>
      <c r="G19" s="6">
        <f>'福島1'!G18+'福島1'!G36+'福島２･伊達市・伊達郡'!G17</f>
        <v>0</v>
      </c>
      <c r="H19" s="363">
        <f>'福島1'!H18+'福島1'!H36+'福島２･伊達市・伊達郡'!H17</f>
        <v>4600</v>
      </c>
      <c r="I19" s="6">
        <f>'福島1'!I18+'福島1'!I36+'福島２･伊達市・伊達郡'!I17</f>
        <v>0</v>
      </c>
      <c r="J19" s="363">
        <f>'福島1'!J18+'福島1'!J36+'福島２･伊達市・伊達郡'!J17</f>
        <v>41100</v>
      </c>
      <c r="K19" s="6">
        <f>'福島1'!K18+'福島1'!K36+'福島２･伊達市・伊達郡'!K17</f>
        <v>0</v>
      </c>
      <c r="L19" s="363">
        <f>'福島1'!L18+'福島1'!L36+'福島２･伊達市・伊達郡'!L17</f>
        <v>10500</v>
      </c>
      <c r="M19" s="6">
        <f>'福島1'!M18+'福島1'!M36+'福島２･伊達市・伊達郡'!M17</f>
        <v>0</v>
      </c>
      <c r="N19" s="363">
        <f>'福島1'!N18+'福島1'!N36+'福島２･伊達市・伊達郡'!N17</f>
        <v>7850</v>
      </c>
      <c r="O19" s="6">
        <f>'福島1'!O18+'福島1'!O36+'福島２･伊達市・伊達郡'!O17</f>
        <v>0</v>
      </c>
      <c r="P19" s="363">
        <f>'福島1'!P18+'福島1'!P36+'福島２･伊達市・伊達郡'!P17</f>
        <v>29700</v>
      </c>
      <c r="Q19" s="6">
        <f>'福島1'!Q18+'福島1'!Q36+'福島２･伊達市・伊達郡'!Q17</f>
        <v>0</v>
      </c>
      <c r="R19" s="363">
        <f>'福島1'!R18+'福島1'!R36+'福島２･伊達市・伊達郡'!R17</f>
        <v>3300</v>
      </c>
      <c r="S19" s="6">
        <f>'福島1'!S18+'福島1'!S36+'福島２･伊達市・伊達郡'!S17</f>
        <v>0</v>
      </c>
      <c r="T19" s="9"/>
      <c r="U19" s="464">
        <f>'福島1'!U18+'福島1'!U36+'福島２･伊達市・伊達郡'!U17</f>
        <v>1150</v>
      </c>
      <c r="V19" s="6">
        <f>'福島1'!V18+'福島1'!V36+'福島２･伊達市・伊達郡'!V17</f>
        <v>0</v>
      </c>
    </row>
    <row r="20" spans="1:256" s="154" customFormat="1" ht="3" customHeight="1">
      <c r="A20" s="11"/>
      <c r="B20" s="21"/>
      <c r="C20" s="12"/>
      <c r="D20" s="12"/>
      <c r="E20" s="12"/>
      <c r="F20" s="364"/>
      <c r="G20" s="23"/>
      <c r="H20" s="378"/>
      <c r="I20" s="23"/>
      <c r="J20" s="378"/>
      <c r="K20" s="23"/>
      <c r="L20" s="378"/>
      <c r="M20" s="23"/>
      <c r="N20" s="378"/>
      <c r="O20" s="23"/>
      <c r="P20" s="378"/>
      <c r="Q20" s="23"/>
      <c r="R20" s="378"/>
      <c r="S20" s="23"/>
      <c r="T20" s="25"/>
      <c r="U20" s="378"/>
      <c r="V20" s="26"/>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row>
    <row r="21" spans="1:22" ht="15" customHeight="1">
      <c r="A21" s="699" t="s">
        <v>241</v>
      </c>
      <c r="B21" s="681" t="s">
        <v>223</v>
      </c>
      <c r="C21" s="18"/>
      <c r="D21" s="2" t="s">
        <v>488</v>
      </c>
      <c r="E21" s="2"/>
      <c r="F21" s="359">
        <f aca="true" t="shared" si="2" ref="F21:G31">H21+J21+L21+N21+P21+R21+U21</f>
        <v>1750</v>
      </c>
      <c r="G21" s="44">
        <f t="shared" si="2"/>
        <v>0</v>
      </c>
      <c r="H21" s="314">
        <v>50</v>
      </c>
      <c r="I21" s="169"/>
      <c r="J21" s="314">
        <v>1350</v>
      </c>
      <c r="K21" s="169"/>
      <c r="L21" s="314">
        <v>250</v>
      </c>
      <c r="M21" s="169"/>
      <c r="N21" s="314"/>
      <c r="O21" s="169"/>
      <c r="P21" s="314"/>
      <c r="Q21" s="169"/>
      <c r="R21" s="314">
        <v>100</v>
      </c>
      <c r="S21" s="169"/>
      <c r="T21" s="130"/>
      <c r="U21" s="315"/>
      <c r="V21" s="169"/>
    </row>
    <row r="22" spans="1:22" ht="15" customHeight="1">
      <c r="A22" s="700"/>
      <c r="B22" s="734"/>
      <c r="C22" s="18"/>
      <c r="D22" s="2" t="s">
        <v>489</v>
      </c>
      <c r="E22" s="2"/>
      <c r="F22" s="359">
        <f t="shared" si="2"/>
        <v>1200</v>
      </c>
      <c r="G22" s="44">
        <f t="shared" si="2"/>
        <v>0</v>
      </c>
      <c r="H22" s="314"/>
      <c r="I22" s="169"/>
      <c r="J22" s="314"/>
      <c r="K22" s="169"/>
      <c r="L22" s="314"/>
      <c r="M22" s="169"/>
      <c r="N22" s="314">
        <v>200</v>
      </c>
      <c r="O22" s="169"/>
      <c r="P22" s="314">
        <v>1000</v>
      </c>
      <c r="Q22" s="169"/>
      <c r="R22" s="314"/>
      <c r="S22" s="169"/>
      <c r="T22" s="130"/>
      <c r="U22" s="315"/>
      <c r="V22" s="169"/>
    </row>
    <row r="23" spans="1:22" ht="15" customHeight="1">
      <c r="A23" s="700"/>
      <c r="B23" s="734"/>
      <c r="C23" s="18"/>
      <c r="D23" s="2" t="s">
        <v>274</v>
      </c>
      <c r="E23" s="2"/>
      <c r="F23" s="359">
        <f t="shared" si="2"/>
        <v>450</v>
      </c>
      <c r="G23" s="44">
        <f t="shared" si="2"/>
        <v>0</v>
      </c>
      <c r="H23" s="314"/>
      <c r="I23" s="169"/>
      <c r="J23" s="314"/>
      <c r="K23" s="169"/>
      <c r="L23" s="314">
        <v>50</v>
      </c>
      <c r="M23" s="169"/>
      <c r="N23" s="314">
        <v>50</v>
      </c>
      <c r="O23" s="169"/>
      <c r="P23" s="314">
        <v>350</v>
      </c>
      <c r="Q23" s="169"/>
      <c r="R23" s="314"/>
      <c r="S23" s="169"/>
      <c r="T23" s="130"/>
      <c r="U23" s="315"/>
      <c r="V23" s="169"/>
    </row>
    <row r="24" spans="1:22" ht="15" customHeight="1">
      <c r="A24" s="700"/>
      <c r="B24" s="682"/>
      <c r="C24" s="18"/>
      <c r="D24" s="2" t="s">
        <v>277</v>
      </c>
      <c r="E24" s="2"/>
      <c r="F24" s="359">
        <f t="shared" si="2"/>
        <v>600</v>
      </c>
      <c r="G24" s="44">
        <f t="shared" si="2"/>
        <v>0</v>
      </c>
      <c r="H24" s="314">
        <v>50</v>
      </c>
      <c r="I24" s="169"/>
      <c r="J24" s="314">
        <v>550</v>
      </c>
      <c r="K24" s="169"/>
      <c r="L24" s="314"/>
      <c r="M24" s="169"/>
      <c r="N24" s="314"/>
      <c r="O24" s="169"/>
      <c r="P24" s="314"/>
      <c r="Q24" s="169"/>
      <c r="R24" s="314"/>
      <c r="S24" s="169"/>
      <c r="T24" s="130"/>
      <c r="U24" s="315"/>
      <c r="V24" s="169"/>
    </row>
    <row r="25" spans="1:22" ht="15" customHeight="1">
      <c r="A25" s="700"/>
      <c r="B25" s="681" t="s">
        <v>224</v>
      </c>
      <c r="C25" s="18"/>
      <c r="D25" s="2" t="s">
        <v>320</v>
      </c>
      <c r="E25" s="2"/>
      <c r="F25" s="359">
        <f t="shared" si="2"/>
        <v>3250</v>
      </c>
      <c r="G25" s="44">
        <f t="shared" si="2"/>
        <v>0</v>
      </c>
      <c r="H25" s="314">
        <v>200</v>
      </c>
      <c r="I25" s="169"/>
      <c r="J25" s="314">
        <v>2900</v>
      </c>
      <c r="K25" s="169"/>
      <c r="L25" s="314"/>
      <c r="M25" s="169"/>
      <c r="N25" s="314"/>
      <c r="O25" s="169"/>
      <c r="P25" s="314"/>
      <c r="Q25" s="169"/>
      <c r="R25" s="314">
        <v>100</v>
      </c>
      <c r="S25" s="169"/>
      <c r="T25" s="55" t="s">
        <v>95</v>
      </c>
      <c r="U25" s="315">
        <v>50</v>
      </c>
      <c r="V25" s="169"/>
    </row>
    <row r="26" spans="1:22" ht="15" customHeight="1">
      <c r="A26" s="700"/>
      <c r="B26" s="735"/>
      <c r="C26" s="18"/>
      <c r="D26" s="2" t="s">
        <v>192</v>
      </c>
      <c r="E26" s="2"/>
      <c r="F26" s="359">
        <f t="shared" si="2"/>
        <v>1450</v>
      </c>
      <c r="G26" s="44">
        <f t="shared" si="2"/>
        <v>0</v>
      </c>
      <c r="H26" s="314"/>
      <c r="I26" s="169"/>
      <c r="J26" s="314"/>
      <c r="K26" s="169"/>
      <c r="L26" s="314"/>
      <c r="M26" s="169"/>
      <c r="N26" s="314">
        <v>150</v>
      </c>
      <c r="O26" s="169"/>
      <c r="P26" s="314">
        <v>1300</v>
      </c>
      <c r="Q26" s="169"/>
      <c r="R26" s="314"/>
      <c r="S26" s="169"/>
      <c r="T26" s="130"/>
      <c r="U26" s="315"/>
      <c r="V26" s="169"/>
    </row>
    <row r="27" spans="1:22" ht="15" customHeight="1">
      <c r="A27" s="700"/>
      <c r="B27" s="736"/>
      <c r="C27" s="18"/>
      <c r="D27" s="2" t="s">
        <v>92</v>
      </c>
      <c r="E27" s="2"/>
      <c r="F27" s="359">
        <f t="shared" si="2"/>
        <v>150</v>
      </c>
      <c r="G27" s="44">
        <f t="shared" si="2"/>
        <v>0</v>
      </c>
      <c r="H27" s="314"/>
      <c r="I27" s="169"/>
      <c r="J27" s="314"/>
      <c r="K27" s="169"/>
      <c r="L27" s="314">
        <v>150</v>
      </c>
      <c r="M27" s="169"/>
      <c r="N27" s="314"/>
      <c r="O27" s="169"/>
      <c r="P27" s="314"/>
      <c r="Q27" s="169"/>
      <c r="R27" s="314"/>
      <c r="S27" s="169"/>
      <c r="T27" s="130"/>
      <c r="U27" s="315"/>
      <c r="V27" s="169"/>
    </row>
    <row r="28" spans="1:22" ht="16.5" customHeight="1">
      <c r="A28" s="700"/>
      <c r="B28" s="681" t="s">
        <v>225</v>
      </c>
      <c r="C28" s="18"/>
      <c r="D28" s="2" t="s">
        <v>193</v>
      </c>
      <c r="E28" s="2"/>
      <c r="F28" s="359">
        <f t="shared" si="2"/>
        <v>2350</v>
      </c>
      <c r="G28" s="44">
        <f t="shared" si="2"/>
        <v>0</v>
      </c>
      <c r="H28" s="314"/>
      <c r="I28" s="169"/>
      <c r="J28" s="314"/>
      <c r="K28" s="169"/>
      <c r="L28" s="314"/>
      <c r="M28" s="169"/>
      <c r="N28" s="314">
        <v>200</v>
      </c>
      <c r="O28" s="169"/>
      <c r="P28" s="314">
        <v>2150</v>
      </c>
      <c r="Q28" s="169"/>
      <c r="R28" s="314"/>
      <c r="S28" s="169"/>
      <c r="T28" s="55"/>
      <c r="U28" s="315"/>
      <c r="V28" s="169"/>
    </row>
    <row r="29" spans="1:22" ht="15" customHeight="1">
      <c r="A29" s="700"/>
      <c r="B29" s="734"/>
      <c r="C29" s="18"/>
      <c r="D29" s="2" t="s">
        <v>124</v>
      </c>
      <c r="E29" s="2"/>
      <c r="F29" s="359">
        <f t="shared" si="2"/>
        <v>4500</v>
      </c>
      <c r="G29" s="44">
        <f t="shared" si="2"/>
        <v>0</v>
      </c>
      <c r="H29" s="314">
        <v>200</v>
      </c>
      <c r="I29" s="169"/>
      <c r="J29" s="314">
        <v>3800</v>
      </c>
      <c r="K29" s="169"/>
      <c r="L29" s="314">
        <v>250</v>
      </c>
      <c r="M29" s="169"/>
      <c r="N29" s="314"/>
      <c r="O29" s="169"/>
      <c r="P29" s="314"/>
      <c r="Q29" s="169"/>
      <c r="R29" s="314">
        <v>200</v>
      </c>
      <c r="S29" s="169"/>
      <c r="T29" s="55" t="s">
        <v>120</v>
      </c>
      <c r="U29" s="315">
        <v>50</v>
      </c>
      <c r="V29" s="169"/>
    </row>
    <row r="30" spans="1:22" ht="15" customHeight="1">
      <c r="A30" s="700"/>
      <c r="B30" s="681" t="s">
        <v>226</v>
      </c>
      <c r="C30" s="18"/>
      <c r="D30" s="2" t="s">
        <v>123</v>
      </c>
      <c r="E30" s="2"/>
      <c r="F30" s="359">
        <f t="shared" si="2"/>
        <v>1100</v>
      </c>
      <c r="G30" s="44">
        <f t="shared" si="2"/>
        <v>0</v>
      </c>
      <c r="H30" s="314">
        <v>50</v>
      </c>
      <c r="I30" s="169"/>
      <c r="J30" s="314">
        <v>1000</v>
      </c>
      <c r="K30" s="169"/>
      <c r="L30" s="314"/>
      <c r="M30" s="169"/>
      <c r="N30" s="314"/>
      <c r="O30" s="169"/>
      <c r="P30" s="314"/>
      <c r="Q30" s="169"/>
      <c r="R30" s="314">
        <v>50</v>
      </c>
      <c r="S30" s="169"/>
      <c r="T30" s="130"/>
      <c r="U30" s="315"/>
      <c r="V30" s="169"/>
    </row>
    <row r="31" spans="1:22" ht="15" customHeight="1">
      <c r="A31" s="700"/>
      <c r="B31" s="682"/>
      <c r="C31" s="18"/>
      <c r="D31" s="2" t="s">
        <v>96</v>
      </c>
      <c r="E31" s="2"/>
      <c r="F31" s="359">
        <f t="shared" si="2"/>
        <v>1000</v>
      </c>
      <c r="G31" s="44">
        <f t="shared" si="2"/>
        <v>0</v>
      </c>
      <c r="H31" s="314"/>
      <c r="I31" s="169"/>
      <c r="J31" s="314"/>
      <c r="K31" s="169"/>
      <c r="L31" s="314">
        <v>50</v>
      </c>
      <c r="M31" s="169"/>
      <c r="N31" s="314">
        <v>50</v>
      </c>
      <c r="O31" s="169"/>
      <c r="P31" s="314">
        <v>900</v>
      </c>
      <c r="Q31" s="169"/>
      <c r="R31" s="314"/>
      <c r="S31" s="169"/>
      <c r="T31" s="130"/>
      <c r="U31" s="315">
        <v>0</v>
      </c>
      <c r="V31" s="169"/>
    </row>
    <row r="32" spans="1:22" ht="15" customHeight="1">
      <c r="A32" s="701"/>
      <c r="B32" s="106"/>
      <c r="C32" s="135"/>
      <c r="D32" s="107" t="s">
        <v>118</v>
      </c>
      <c r="E32" s="228"/>
      <c r="F32" s="366">
        <f>SUM(F21:F31)</f>
        <v>17800</v>
      </c>
      <c r="G32" s="229">
        <f>SUM(G21:G31)</f>
        <v>0</v>
      </c>
      <c r="H32" s="366">
        <f aca="true" t="shared" si="3" ref="H32:S32">SUM(H21:H31)</f>
        <v>550</v>
      </c>
      <c r="I32" s="229">
        <f t="shared" si="3"/>
        <v>0</v>
      </c>
      <c r="J32" s="366">
        <f t="shared" si="3"/>
        <v>9600</v>
      </c>
      <c r="K32" s="229">
        <f t="shared" si="3"/>
        <v>0</v>
      </c>
      <c r="L32" s="366">
        <f t="shared" si="3"/>
        <v>750</v>
      </c>
      <c r="M32" s="229">
        <f t="shared" si="3"/>
        <v>0</v>
      </c>
      <c r="N32" s="366">
        <f t="shared" si="3"/>
        <v>650</v>
      </c>
      <c r="O32" s="229">
        <f t="shared" si="3"/>
        <v>0</v>
      </c>
      <c r="P32" s="366">
        <f t="shared" si="3"/>
        <v>5700</v>
      </c>
      <c r="Q32" s="229">
        <f t="shared" si="3"/>
        <v>0</v>
      </c>
      <c r="R32" s="366">
        <f t="shared" si="3"/>
        <v>450</v>
      </c>
      <c r="S32" s="229">
        <f t="shared" si="3"/>
        <v>0</v>
      </c>
      <c r="T32" s="72"/>
      <c r="U32" s="386">
        <f>SUM(U21:U31)</f>
        <v>100</v>
      </c>
      <c r="V32" s="136">
        <f>SUM(V21:V31)</f>
        <v>0</v>
      </c>
    </row>
    <row r="33" spans="1:22" ht="3" customHeight="1">
      <c r="A33" s="190"/>
      <c r="B33" s="178"/>
      <c r="C33" s="135"/>
      <c r="D33" s="135"/>
      <c r="E33" s="135"/>
      <c r="F33" s="364"/>
      <c r="G33" s="70"/>
      <c r="H33" s="467"/>
      <c r="I33" s="70"/>
      <c r="J33" s="467"/>
      <c r="K33" s="70"/>
      <c r="L33" s="467"/>
      <c r="M33" s="70"/>
      <c r="N33" s="467"/>
      <c r="O33" s="70"/>
      <c r="P33" s="467"/>
      <c r="Q33" s="70"/>
      <c r="R33" s="467"/>
      <c r="S33" s="70"/>
      <c r="T33" s="72"/>
      <c r="U33" s="467"/>
      <c r="V33" s="73"/>
    </row>
    <row r="34" spans="1:22" ht="15" customHeight="1">
      <c r="A34" s="665" t="s">
        <v>338</v>
      </c>
      <c r="B34" s="688" t="s">
        <v>405</v>
      </c>
      <c r="C34" s="108"/>
      <c r="D34" s="1" t="s">
        <v>406</v>
      </c>
      <c r="E34" s="1"/>
      <c r="F34" s="360">
        <f aca="true" t="shared" si="4" ref="F34:G38">H34+J34+L34+N34+P34+R34+U34</f>
        <v>2900</v>
      </c>
      <c r="G34" s="53">
        <f t="shared" si="4"/>
        <v>0</v>
      </c>
      <c r="H34" s="350">
        <v>200</v>
      </c>
      <c r="I34" s="167"/>
      <c r="J34" s="350">
        <v>2250</v>
      </c>
      <c r="K34" s="167"/>
      <c r="L34" s="350">
        <v>300</v>
      </c>
      <c r="M34" s="167"/>
      <c r="N34" s="350"/>
      <c r="O34" s="167"/>
      <c r="P34" s="350"/>
      <c r="Q34" s="167"/>
      <c r="R34" s="350">
        <v>150</v>
      </c>
      <c r="S34" s="167"/>
      <c r="T34" s="62"/>
      <c r="U34" s="356"/>
      <c r="V34" s="167"/>
    </row>
    <row r="35" spans="1:22" ht="15" customHeight="1">
      <c r="A35" s="666"/>
      <c r="B35" s="689"/>
      <c r="C35" s="18"/>
      <c r="D35" s="2" t="s">
        <v>407</v>
      </c>
      <c r="E35" s="2"/>
      <c r="F35" s="359">
        <f t="shared" si="4"/>
        <v>1450</v>
      </c>
      <c r="G35" s="44">
        <f t="shared" si="4"/>
        <v>0</v>
      </c>
      <c r="H35" s="314"/>
      <c r="I35" s="169"/>
      <c r="J35" s="314"/>
      <c r="K35" s="169"/>
      <c r="L35" s="314"/>
      <c r="M35" s="169"/>
      <c r="N35" s="314">
        <v>200</v>
      </c>
      <c r="O35" s="169"/>
      <c r="P35" s="314">
        <v>1200</v>
      </c>
      <c r="Q35" s="169"/>
      <c r="R35" s="314"/>
      <c r="S35" s="169"/>
      <c r="T35" s="130" t="s">
        <v>95</v>
      </c>
      <c r="U35" s="315">
        <v>50</v>
      </c>
      <c r="V35" s="169"/>
    </row>
    <row r="36" spans="1:22" ht="15" customHeight="1">
      <c r="A36" s="666"/>
      <c r="B36" s="695" t="s">
        <v>408</v>
      </c>
      <c r="C36" s="18"/>
      <c r="D36" s="2" t="s">
        <v>409</v>
      </c>
      <c r="E36" s="2"/>
      <c r="F36" s="359">
        <f t="shared" si="4"/>
        <v>2000</v>
      </c>
      <c r="G36" s="44">
        <f t="shared" si="4"/>
        <v>0</v>
      </c>
      <c r="H36" s="314">
        <v>0</v>
      </c>
      <c r="I36" s="169"/>
      <c r="J36" s="314">
        <v>1400</v>
      </c>
      <c r="K36" s="169"/>
      <c r="L36" s="314">
        <v>100</v>
      </c>
      <c r="M36" s="169"/>
      <c r="N36" s="314">
        <v>50</v>
      </c>
      <c r="O36" s="169"/>
      <c r="P36" s="314">
        <v>450</v>
      </c>
      <c r="Q36" s="169"/>
      <c r="R36" s="314">
        <v>0</v>
      </c>
      <c r="S36" s="169"/>
      <c r="T36" s="55"/>
      <c r="U36" s="315">
        <v>0</v>
      </c>
      <c r="V36" s="169"/>
    </row>
    <row r="37" spans="1:22" ht="15" customHeight="1">
      <c r="A37" s="666"/>
      <c r="B37" s="726"/>
      <c r="C37" s="18"/>
      <c r="D37" s="2" t="s">
        <v>96</v>
      </c>
      <c r="E37" s="2"/>
      <c r="F37" s="359">
        <f t="shared" si="4"/>
        <v>1100</v>
      </c>
      <c r="G37" s="44">
        <f t="shared" si="4"/>
        <v>0</v>
      </c>
      <c r="H37" s="314"/>
      <c r="I37" s="169"/>
      <c r="J37" s="314">
        <v>700</v>
      </c>
      <c r="K37" s="169"/>
      <c r="L37" s="314">
        <v>50</v>
      </c>
      <c r="M37" s="169"/>
      <c r="N37" s="314">
        <v>50</v>
      </c>
      <c r="O37" s="169"/>
      <c r="P37" s="314">
        <v>250</v>
      </c>
      <c r="Q37" s="169"/>
      <c r="R37" s="314">
        <v>50</v>
      </c>
      <c r="S37" s="169"/>
      <c r="T37" s="130"/>
      <c r="U37" s="315"/>
      <c r="V37" s="169"/>
    </row>
    <row r="38" spans="1:22" ht="15" customHeight="1">
      <c r="A38" s="666"/>
      <c r="B38" s="695" t="s">
        <v>410</v>
      </c>
      <c r="C38" s="18"/>
      <c r="D38" s="2" t="s">
        <v>495</v>
      </c>
      <c r="E38" s="2"/>
      <c r="F38" s="359">
        <f>H38+J38+L38+N38+P38+R38+U38</f>
        <v>3350</v>
      </c>
      <c r="G38" s="44">
        <f t="shared" si="4"/>
        <v>0</v>
      </c>
      <c r="H38" s="314">
        <v>100</v>
      </c>
      <c r="I38" s="169"/>
      <c r="J38" s="314">
        <v>2900</v>
      </c>
      <c r="K38" s="169"/>
      <c r="L38" s="314">
        <v>200</v>
      </c>
      <c r="M38" s="169"/>
      <c r="N38" s="314"/>
      <c r="O38" s="169"/>
      <c r="P38" s="314"/>
      <c r="Q38" s="169"/>
      <c r="R38" s="314">
        <v>150</v>
      </c>
      <c r="S38" s="169"/>
      <c r="T38" s="130"/>
      <c r="U38" s="315"/>
      <c r="V38" s="169"/>
    </row>
    <row r="39" spans="1:22" ht="15" customHeight="1">
      <c r="A39" s="666"/>
      <c r="B39" s="726"/>
      <c r="C39" s="94"/>
      <c r="D39" s="3" t="s">
        <v>546</v>
      </c>
      <c r="E39" s="3"/>
      <c r="F39" s="355">
        <f>H39+J39+L39+N39+P39+R39+U39</f>
        <v>2050</v>
      </c>
      <c r="G39" s="112">
        <f>I39+K39+M39+O39+Q39+S39+V39</f>
        <v>0</v>
      </c>
      <c r="H39" s="351"/>
      <c r="I39" s="170"/>
      <c r="J39" s="351"/>
      <c r="K39" s="170"/>
      <c r="L39" s="351"/>
      <c r="M39" s="170"/>
      <c r="N39" s="351">
        <v>150</v>
      </c>
      <c r="O39" s="170"/>
      <c r="P39" s="351">
        <v>1850</v>
      </c>
      <c r="Q39" s="170"/>
      <c r="R39" s="351"/>
      <c r="S39" s="170"/>
      <c r="T39" s="209" t="s">
        <v>95</v>
      </c>
      <c r="U39" s="384">
        <v>50</v>
      </c>
      <c r="V39" s="170"/>
    </row>
    <row r="40" spans="1:22" ht="15" customHeight="1">
      <c r="A40" s="667"/>
      <c r="B40" s="106"/>
      <c r="C40" s="117"/>
      <c r="D40" s="123" t="s">
        <v>118</v>
      </c>
      <c r="E40" s="4"/>
      <c r="F40" s="363">
        <f aca="true" t="shared" si="5" ref="F40:S40">SUM(F34:F39)</f>
        <v>12850</v>
      </c>
      <c r="G40" s="8">
        <f t="shared" si="5"/>
        <v>0</v>
      </c>
      <c r="H40" s="380">
        <f t="shared" si="5"/>
        <v>300</v>
      </c>
      <c r="I40" s="8">
        <f t="shared" si="5"/>
        <v>0</v>
      </c>
      <c r="J40" s="380">
        <f t="shared" si="5"/>
        <v>7250</v>
      </c>
      <c r="K40" s="8">
        <f t="shared" si="5"/>
        <v>0</v>
      </c>
      <c r="L40" s="380">
        <f t="shared" si="5"/>
        <v>650</v>
      </c>
      <c r="M40" s="8">
        <f t="shared" si="5"/>
        <v>0</v>
      </c>
      <c r="N40" s="380">
        <f t="shared" si="5"/>
        <v>450</v>
      </c>
      <c r="O40" s="8">
        <f t="shared" si="5"/>
        <v>0</v>
      </c>
      <c r="P40" s="380">
        <f t="shared" si="5"/>
        <v>3750</v>
      </c>
      <c r="Q40" s="8">
        <f t="shared" si="5"/>
        <v>0</v>
      </c>
      <c r="R40" s="380">
        <f t="shared" si="5"/>
        <v>350</v>
      </c>
      <c r="S40" s="8">
        <f t="shared" si="5"/>
        <v>0</v>
      </c>
      <c r="T40" s="9"/>
      <c r="U40" s="389">
        <f>SUM(U34:U39)</f>
        <v>100</v>
      </c>
      <c r="V40" s="8">
        <f>SUM(V34:V39)</f>
        <v>0</v>
      </c>
    </row>
    <row r="41" spans="1:22" ht="14.25" customHeight="1">
      <c r="A41" s="253" t="s">
        <v>227</v>
      </c>
      <c r="B41" s="237"/>
      <c r="C41" s="237"/>
      <c r="D41" s="237"/>
      <c r="E41" s="237"/>
      <c r="F41" s="254"/>
      <c r="G41" s="255"/>
      <c r="H41" s="254"/>
      <c r="J41" s="375"/>
      <c r="K41" s="176" t="s">
        <v>430</v>
      </c>
      <c r="L41" s="375"/>
      <c r="M41" s="176"/>
      <c r="N41" s="256"/>
      <c r="O41" s="257"/>
      <c r="P41" s="375"/>
      <c r="Q41" s="176" t="s">
        <v>281</v>
      </c>
      <c r="R41" s="375"/>
      <c r="S41" s="257"/>
      <c r="T41" s="177"/>
      <c r="U41" s="256"/>
      <c r="V41" s="258"/>
    </row>
    <row r="42" spans="1:22" ht="11.25" customHeight="1">
      <c r="A42" s="259"/>
      <c r="B42" s="259"/>
      <c r="C42" s="259"/>
      <c r="D42" s="259"/>
      <c r="E42" s="259"/>
      <c r="F42" s="259"/>
      <c r="G42" s="259"/>
      <c r="H42" s="259"/>
      <c r="I42" s="259"/>
      <c r="J42" s="259"/>
      <c r="K42" s="176" t="s">
        <v>445</v>
      </c>
      <c r="L42" s="375"/>
      <c r="M42" s="176"/>
      <c r="N42" s="256"/>
      <c r="O42" s="257"/>
      <c r="P42" s="375"/>
      <c r="Q42" s="176" t="s">
        <v>547</v>
      </c>
      <c r="R42" s="375"/>
      <c r="S42" s="257"/>
      <c r="T42" s="177"/>
      <c r="U42" s="256"/>
      <c r="V42" s="257"/>
    </row>
    <row r="43" spans="1:22" ht="11.25" customHeight="1">
      <c r="A43" s="259"/>
      <c r="B43" s="259"/>
      <c r="C43" s="259"/>
      <c r="D43" s="259"/>
      <c r="E43" s="259"/>
      <c r="F43" s="259"/>
      <c r="G43" s="259"/>
      <c r="H43" s="259"/>
      <c r="I43" s="259"/>
      <c r="J43" s="259"/>
      <c r="K43" s="176" t="s">
        <v>429</v>
      </c>
      <c r="M43" s="176"/>
      <c r="N43" s="256"/>
      <c r="O43" s="257"/>
      <c r="P43" s="176"/>
      <c r="Q43" s="256" t="s">
        <v>548</v>
      </c>
      <c r="S43" s="257"/>
      <c r="T43" s="177"/>
      <c r="U43" s="256"/>
      <c r="V43" s="257"/>
    </row>
    <row r="44" ht="14.25" customHeight="1">
      <c r="V44" s="27"/>
    </row>
    <row r="45" ht="14.25" customHeight="1"/>
    <row r="46" spans="9:13" ht="14.25">
      <c r="I46" s="725"/>
      <c r="J46" s="725"/>
      <c r="K46" s="725"/>
      <c r="M46" s="85"/>
    </row>
    <row r="47" ht="14.25">
      <c r="M47" s="85"/>
    </row>
    <row r="48" ht="14.25">
      <c r="M48" s="85"/>
    </row>
  </sheetData>
  <sheetProtection/>
  <mergeCells count="54">
    <mergeCell ref="R8:R9"/>
    <mergeCell ref="S8:S9"/>
    <mergeCell ref="L8:L9"/>
    <mergeCell ref="M8:M9"/>
    <mergeCell ref="N8:N9"/>
    <mergeCell ref="O8:O9"/>
    <mergeCell ref="P8:P9"/>
    <mergeCell ref="Q8:Q9"/>
    <mergeCell ref="F8:F9"/>
    <mergeCell ref="G8:G9"/>
    <mergeCell ref="H8:H9"/>
    <mergeCell ref="I8:I9"/>
    <mergeCell ref="J8:J9"/>
    <mergeCell ref="K8:K9"/>
    <mergeCell ref="B11:B12"/>
    <mergeCell ref="A19:D19"/>
    <mergeCell ref="A6:A17"/>
    <mergeCell ref="B13:B14"/>
    <mergeCell ref="B30:B31"/>
    <mergeCell ref="B21:B24"/>
    <mergeCell ref="B25:B27"/>
    <mergeCell ref="A21:A32"/>
    <mergeCell ref="B28:B29"/>
    <mergeCell ref="B6:B7"/>
    <mergeCell ref="B8:B10"/>
    <mergeCell ref="I1:K1"/>
    <mergeCell ref="F1:H1"/>
    <mergeCell ref="M1:N1"/>
    <mergeCell ref="C2:H3"/>
    <mergeCell ref="I2:K3"/>
    <mergeCell ref="F4:G5"/>
    <mergeCell ref="H4:I4"/>
    <mergeCell ref="A4:B5"/>
    <mergeCell ref="D8:D9"/>
    <mergeCell ref="A34:A40"/>
    <mergeCell ref="B38:B39"/>
    <mergeCell ref="B34:B35"/>
    <mergeCell ref="B36:B37"/>
    <mergeCell ref="A2:B2"/>
    <mergeCell ref="R4:S4"/>
    <mergeCell ref="L4:M4"/>
    <mergeCell ref="N4:O4"/>
    <mergeCell ref="P4:Q4"/>
    <mergeCell ref="C4:E5"/>
    <mergeCell ref="S2:V3"/>
    <mergeCell ref="S1:V1"/>
    <mergeCell ref="I46:K46"/>
    <mergeCell ref="Q3:R3"/>
    <mergeCell ref="O2:O3"/>
    <mergeCell ref="Q2:R2"/>
    <mergeCell ref="J4:K4"/>
    <mergeCell ref="L2:N3"/>
    <mergeCell ref="T4:V4"/>
    <mergeCell ref="T5:U5"/>
  </mergeCells>
  <conditionalFormatting sqref="I44:I45 K47:K51 I47:I51 V45:V51 M44:M51 Q44:Q46 Q48:Q51 K44:K45 K34:K40 I21:I31 K21:K31 M21:M31 O21:O31 O34:O51 Q21:Q31 S21:S31 V21:V31 M34:M40 Q34:Q40 V34:V43 I34:I40 S34:S51 K6:K8 O6:O8 S6:S8 M6:M8 Q6:Q8 V6:V16 I6:I8 I10:I16 K10:K16 M10:M16 O10:O16 Q10:Q16 S10:S16">
    <cfRule type="expression" priority="1" dxfId="0" stopIfTrue="1">
      <formula>H6&lt;I6</formula>
    </cfRule>
  </conditionalFormatting>
  <dataValidations count="1">
    <dataValidation allowBlank="1" showInputMessage="1" showErrorMessage="1" imeMode="off" sqref="G6:G40 I6:I40 K6:K40 M6:M40 O6:O40 Q6:Q40 S6:S40 V6:V40"/>
  </dataValidations>
  <printOptions horizontalCentered="1"/>
  <pageMargins left="0.3937007874015748" right="0.1968503937007874" top="0.1968503937007874" bottom="0.1968503937007874" header="0.5118110236220472" footer="0"/>
  <pageSetup horizontalDpi="300" verticalDpi="300" orientation="landscape" paperSize="9" scale="95" r:id="rId1"/>
  <headerFooter alignWithMargins="0">
    <oddFooter>&amp;R河北折込センター　TEL：022-390-7322　FAX：022-390-7822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saitayukari</dc:creator>
  <cp:keywords/>
  <dc:description/>
  <cp:lastModifiedBy>saitayukari</cp:lastModifiedBy>
  <cp:lastPrinted>2017-11-02T09:09:39Z</cp:lastPrinted>
  <dcterms:created xsi:type="dcterms:W3CDTF">1997-01-08T22:48:59Z</dcterms:created>
  <dcterms:modified xsi:type="dcterms:W3CDTF">2017-11-06T07:33:41Z</dcterms:modified>
  <cp:category/>
  <cp:version/>
  <cp:contentType/>
  <cp:contentStatus/>
</cp:coreProperties>
</file>